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öltségvetés 2026\GB 2026\07.15\Költségvetés I. név módosítása\"/>
    </mc:Choice>
  </mc:AlternateContent>
  <xr:revisionPtr revIDLastSave="0" documentId="13_ncr:1_{17D02B04-48DC-4AD8-9695-9FAE76D52D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E93" i="1" l="1"/>
  <c r="E92" i="1"/>
  <c r="E90" i="1"/>
  <c r="E89" i="1"/>
  <c r="E88" i="1"/>
  <c r="E79" i="1"/>
  <c r="E63" i="1"/>
  <c r="E62" i="1"/>
  <c r="E61" i="1"/>
  <c r="E53" i="1"/>
  <c r="E55" i="1" s="1"/>
  <c r="E41" i="1"/>
  <c r="E44" i="1" s="1"/>
  <c r="E49" i="1" s="1"/>
  <c r="E24" i="1"/>
  <c r="E23" i="1"/>
  <c r="E21" i="1"/>
  <c r="E87" i="1" s="1"/>
  <c r="E20" i="1"/>
  <c r="E86" i="1" s="1"/>
  <c r="E19" i="1"/>
  <c r="E85" i="1" s="1"/>
  <c r="E18" i="1"/>
  <c r="E17" i="1"/>
  <c r="E83" i="1" s="1"/>
  <c r="E13" i="1"/>
  <c r="E12" i="1"/>
  <c r="E78" i="1" s="1"/>
  <c r="E9" i="1"/>
  <c r="E75" i="1" s="1"/>
  <c r="E8" i="1"/>
  <c r="E74" i="1" s="1"/>
  <c r="E7" i="1"/>
  <c r="E73" i="1" s="1"/>
  <c r="H90" i="1"/>
  <c r="H89" i="1"/>
  <c r="H87" i="1"/>
  <c r="H86" i="1"/>
  <c r="H84" i="1"/>
  <c r="H83" i="1"/>
  <c r="H79" i="1"/>
  <c r="H78" i="1"/>
  <c r="H75" i="1"/>
  <c r="G75" i="1"/>
  <c r="H74" i="1"/>
  <c r="H73" i="1"/>
  <c r="H26" i="1"/>
  <c r="H22" i="1"/>
  <c r="H66" i="1"/>
  <c r="H71" i="1" s="1"/>
  <c r="E71" i="1" s="1"/>
  <c r="H44" i="1"/>
  <c r="H49" i="1" s="1"/>
  <c r="G83" i="1"/>
  <c r="H15" i="1"/>
  <c r="E15" i="1" s="1"/>
  <c r="E81" i="1" s="1"/>
  <c r="H11" i="1"/>
  <c r="H77" i="1" s="1"/>
  <c r="D13" i="1"/>
  <c r="K66" i="1"/>
  <c r="K71" i="1" s="1"/>
  <c r="K89" i="1"/>
  <c r="J89" i="1"/>
  <c r="K85" i="1"/>
  <c r="J85" i="1"/>
  <c r="K84" i="1"/>
  <c r="K83" i="1"/>
  <c r="K75" i="1"/>
  <c r="K73" i="1"/>
  <c r="K55" i="1"/>
  <c r="K60" i="1" s="1"/>
  <c r="J55" i="1"/>
  <c r="J60" i="1" s="1"/>
  <c r="K26" i="1"/>
  <c r="K92" i="1" s="1"/>
  <c r="K22" i="1"/>
  <c r="K11" i="1"/>
  <c r="K16" i="1" s="1"/>
  <c r="N89" i="1"/>
  <c r="N85" i="1"/>
  <c r="N84" i="1"/>
  <c r="N83" i="1"/>
  <c r="N75" i="1"/>
  <c r="N26" i="1"/>
  <c r="N22" i="1"/>
  <c r="N88" i="1" s="1"/>
  <c r="N11" i="1"/>
  <c r="E11" i="1" s="1"/>
  <c r="C7" i="1"/>
  <c r="D7" i="1"/>
  <c r="C8" i="1"/>
  <c r="D8" i="1"/>
  <c r="C9" i="1"/>
  <c r="D9" i="1"/>
  <c r="C10" i="1"/>
  <c r="D10" i="1"/>
  <c r="F11" i="1"/>
  <c r="G11" i="1"/>
  <c r="I11" i="1"/>
  <c r="I16" i="1" s="1"/>
  <c r="J11" i="1"/>
  <c r="J16" i="1" s="1"/>
  <c r="L11" i="1"/>
  <c r="L16" i="1" s="1"/>
  <c r="M11" i="1"/>
  <c r="M16" i="1" s="1"/>
  <c r="C12" i="1"/>
  <c r="D12" i="1"/>
  <c r="C14" i="1"/>
  <c r="C80" i="1" s="1"/>
  <c r="D14" i="1"/>
  <c r="F15" i="1"/>
  <c r="C15" i="1" s="1"/>
  <c r="G15" i="1"/>
  <c r="D15" i="1" s="1"/>
  <c r="C17" i="1"/>
  <c r="D17" i="1"/>
  <c r="C18" i="1"/>
  <c r="D18" i="1"/>
  <c r="C19" i="1"/>
  <c r="D19" i="1"/>
  <c r="C20" i="1"/>
  <c r="D20" i="1"/>
  <c r="C21" i="1"/>
  <c r="C87" i="1" s="1"/>
  <c r="D21" i="1"/>
  <c r="F22" i="1"/>
  <c r="G22" i="1"/>
  <c r="I22" i="1"/>
  <c r="J22" i="1"/>
  <c r="L22" i="1"/>
  <c r="M22" i="1"/>
  <c r="C23" i="1"/>
  <c r="D23" i="1"/>
  <c r="C24" i="1"/>
  <c r="D24" i="1"/>
  <c r="C25" i="1"/>
  <c r="D25" i="1"/>
  <c r="F26" i="1"/>
  <c r="G26" i="1"/>
  <c r="I26" i="1"/>
  <c r="I92" i="1" s="1"/>
  <c r="J26" i="1"/>
  <c r="J92" i="1" s="1"/>
  <c r="L26" i="1"/>
  <c r="M26" i="1"/>
  <c r="C29" i="1"/>
  <c r="D29" i="1"/>
  <c r="C30" i="1"/>
  <c r="D30" i="1"/>
  <c r="C31" i="1"/>
  <c r="D31" i="1"/>
  <c r="C32" i="1"/>
  <c r="D32" i="1"/>
  <c r="F33" i="1"/>
  <c r="G33" i="1"/>
  <c r="I33" i="1"/>
  <c r="J33" i="1"/>
  <c r="L33" i="1"/>
  <c r="M33" i="1"/>
  <c r="C34" i="1"/>
  <c r="D34" i="1"/>
  <c r="C35" i="1"/>
  <c r="C79" i="1" s="1"/>
  <c r="D35" i="1"/>
  <c r="C36" i="1"/>
  <c r="D36" i="1"/>
  <c r="F37" i="1"/>
  <c r="F38" i="1" s="1"/>
  <c r="F44" i="1" s="1"/>
  <c r="F49" i="1" s="1"/>
  <c r="G37" i="1"/>
  <c r="I37" i="1"/>
  <c r="I81" i="1" s="1"/>
  <c r="J37" i="1"/>
  <c r="L37" i="1"/>
  <c r="M37" i="1"/>
  <c r="C39" i="1"/>
  <c r="D39" i="1"/>
  <c r="C40" i="1"/>
  <c r="D40" i="1"/>
  <c r="C41" i="1"/>
  <c r="D41" i="1"/>
  <c r="C44" i="1"/>
  <c r="C49" i="1" s="1"/>
  <c r="L44" i="1"/>
  <c r="M44" i="1"/>
  <c r="L48" i="1"/>
  <c r="M48" i="1"/>
  <c r="M49" i="1" s="1"/>
  <c r="C51" i="1"/>
  <c r="D51" i="1"/>
  <c r="C52" i="1"/>
  <c r="C74" i="1" s="1"/>
  <c r="D52" i="1"/>
  <c r="C53" i="1"/>
  <c r="C55" i="1" s="1"/>
  <c r="C60" i="1" s="1"/>
  <c r="D53" i="1"/>
  <c r="D55" i="1" s="1"/>
  <c r="D60" i="1" s="1"/>
  <c r="F55" i="1"/>
  <c r="G55" i="1"/>
  <c r="G77" i="1" s="1"/>
  <c r="I55" i="1"/>
  <c r="I60" i="1" s="1"/>
  <c r="L55" i="1"/>
  <c r="M55" i="1"/>
  <c r="F59" i="1"/>
  <c r="G59" i="1"/>
  <c r="L59" i="1"/>
  <c r="M59" i="1"/>
  <c r="C61" i="1"/>
  <c r="D61" i="1"/>
  <c r="C62" i="1"/>
  <c r="D62" i="1"/>
  <c r="C63" i="1"/>
  <c r="D63" i="1"/>
  <c r="C64" i="1"/>
  <c r="D64" i="1"/>
  <c r="D86" i="1" s="1"/>
  <c r="C65" i="1"/>
  <c r="D65" i="1"/>
  <c r="F66" i="1"/>
  <c r="G66" i="1"/>
  <c r="G71" i="1" s="1"/>
  <c r="I66" i="1"/>
  <c r="J66" i="1"/>
  <c r="J71" i="1" s="1"/>
  <c r="L66" i="1"/>
  <c r="M66" i="1"/>
  <c r="C67" i="1"/>
  <c r="D67" i="1"/>
  <c r="C68" i="1"/>
  <c r="C90" i="1" s="1"/>
  <c r="D68" i="1"/>
  <c r="C69" i="1"/>
  <c r="D69" i="1"/>
  <c r="L70" i="1"/>
  <c r="C70" i="1" s="1"/>
  <c r="M70" i="1"/>
  <c r="D70" i="1" s="1"/>
  <c r="I71" i="1"/>
  <c r="F73" i="1"/>
  <c r="G73" i="1"/>
  <c r="I73" i="1"/>
  <c r="J73" i="1"/>
  <c r="L73" i="1"/>
  <c r="M73" i="1"/>
  <c r="F74" i="1"/>
  <c r="G74" i="1"/>
  <c r="I74" i="1"/>
  <c r="J74" i="1"/>
  <c r="L74" i="1"/>
  <c r="M74" i="1"/>
  <c r="F75" i="1"/>
  <c r="I75" i="1"/>
  <c r="J75" i="1"/>
  <c r="L75" i="1"/>
  <c r="M75" i="1"/>
  <c r="F76" i="1"/>
  <c r="G76" i="1"/>
  <c r="I76" i="1"/>
  <c r="J76" i="1"/>
  <c r="L76" i="1"/>
  <c r="M76" i="1"/>
  <c r="C78" i="1"/>
  <c r="F78" i="1"/>
  <c r="G78" i="1"/>
  <c r="I78" i="1"/>
  <c r="J78" i="1"/>
  <c r="L78" i="1"/>
  <c r="M78" i="1"/>
  <c r="F79" i="1"/>
  <c r="G79" i="1"/>
  <c r="I79" i="1"/>
  <c r="J79" i="1"/>
  <c r="L79" i="1"/>
  <c r="M79" i="1"/>
  <c r="F80" i="1"/>
  <c r="G80" i="1"/>
  <c r="I80" i="1"/>
  <c r="J80" i="1"/>
  <c r="L80" i="1"/>
  <c r="M80" i="1"/>
  <c r="J81" i="1"/>
  <c r="F83" i="1"/>
  <c r="I83" i="1"/>
  <c r="J83" i="1"/>
  <c r="L83" i="1"/>
  <c r="M83" i="1"/>
  <c r="F84" i="1"/>
  <c r="G84" i="1"/>
  <c r="I84" i="1"/>
  <c r="J84" i="1"/>
  <c r="L84" i="1"/>
  <c r="M84" i="1"/>
  <c r="F85" i="1"/>
  <c r="I85" i="1"/>
  <c r="L85" i="1"/>
  <c r="M85" i="1"/>
  <c r="F86" i="1"/>
  <c r="G86" i="1"/>
  <c r="I86" i="1"/>
  <c r="J86" i="1"/>
  <c r="L86" i="1"/>
  <c r="M86" i="1"/>
  <c r="F87" i="1"/>
  <c r="G87" i="1"/>
  <c r="I87" i="1"/>
  <c r="J87" i="1"/>
  <c r="L87" i="1"/>
  <c r="M87" i="1"/>
  <c r="M88" i="1"/>
  <c r="F89" i="1"/>
  <c r="G89" i="1"/>
  <c r="I89" i="1"/>
  <c r="L89" i="1"/>
  <c r="M89" i="1"/>
  <c r="F90" i="1"/>
  <c r="G90" i="1"/>
  <c r="I90" i="1"/>
  <c r="J90" i="1"/>
  <c r="L90" i="1"/>
  <c r="M90" i="1"/>
  <c r="F91" i="1"/>
  <c r="G91" i="1"/>
  <c r="I91" i="1"/>
  <c r="J91" i="1"/>
  <c r="L91" i="1"/>
  <c r="M91" i="1"/>
  <c r="L38" i="1" l="1"/>
  <c r="C91" i="1"/>
  <c r="C75" i="1"/>
  <c r="K77" i="1"/>
  <c r="K82" i="1" s="1"/>
  <c r="D89" i="1"/>
  <c r="K27" i="1"/>
  <c r="E84" i="1"/>
  <c r="E26" i="1"/>
  <c r="E60" i="1"/>
  <c r="E77" i="1"/>
  <c r="N27" i="1"/>
  <c r="N93" i="1" s="1"/>
  <c r="E66" i="1"/>
  <c r="L60" i="1"/>
  <c r="L77" i="1"/>
  <c r="I77" i="1"/>
  <c r="L92" i="1"/>
  <c r="F77" i="1"/>
  <c r="M81" i="1"/>
  <c r="D79" i="1"/>
  <c r="D91" i="1"/>
  <c r="D78" i="1"/>
  <c r="D76" i="1"/>
  <c r="E16" i="1"/>
  <c r="E82" i="1" s="1"/>
  <c r="H85" i="1"/>
  <c r="H88" i="1" s="1"/>
  <c r="F93" i="1"/>
  <c r="G81" i="1"/>
  <c r="D73" i="1"/>
  <c r="L81" i="1"/>
  <c r="C26" i="1"/>
  <c r="I27" i="1"/>
  <c r="I93" i="1" s="1"/>
  <c r="C76" i="1"/>
  <c r="N92" i="1"/>
  <c r="M71" i="1"/>
  <c r="M92" i="1"/>
  <c r="D80" i="1"/>
  <c r="G16" i="1"/>
  <c r="E22" i="1"/>
  <c r="H92" i="1"/>
  <c r="F88" i="1"/>
  <c r="M60" i="1"/>
  <c r="L27" i="1"/>
  <c r="C86" i="1"/>
  <c r="H27" i="1"/>
  <c r="C92" i="1"/>
  <c r="C84" i="1"/>
  <c r="N77" i="1"/>
  <c r="H16" i="1"/>
  <c r="H82" i="1" s="1"/>
  <c r="H81" i="1"/>
  <c r="G92" i="1"/>
  <c r="M77" i="1"/>
  <c r="G60" i="1"/>
  <c r="F60" i="1"/>
  <c r="F82" i="1" s="1"/>
  <c r="D37" i="1"/>
  <c r="D81" i="1" s="1"/>
  <c r="J38" i="1"/>
  <c r="D87" i="1"/>
  <c r="D85" i="1"/>
  <c r="D83" i="1"/>
  <c r="F16" i="1"/>
  <c r="C73" i="1"/>
  <c r="L88" i="1"/>
  <c r="L82" i="1"/>
  <c r="C33" i="1"/>
  <c r="I88" i="1"/>
  <c r="C85" i="1"/>
  <c r="C83" i="1"/>
  <c r="K93" i="1"/>
  <c r="D71" i="1"/>
  <c r="M38" i="1"/>
  <c r="M82" i="1" s="1"/>
  <c r="G38" i="1"/>
  <c r="D90" i="1"/>
  <c r="D84" i="1"/>
  <c r="N16" i="1"/>
  <c r="N82" i="1" s="1"/>
  <c r="G27" i="1"/>
  <c r="K88" i="1"/>
  <c r="J88" i="1"/>
  <c r="J77" i="1"/>
  <c r="J82" i="1" s="1"/>
  <c r="F92" i="1"/>
  <c r="D44" i="1"/>
  <c r="D49" i="1" s="1"/>
  <c r="L49" i="1"/>
  <c r="C37" i="1"/>
  <c r="C81" i="1" s="1"/>
  <c r="I38" i="1"/>
  <c r="I82" i="1" s="1"/>
  <c r="D33" i="1"/>
  <c r="M27" i="1"/>
  <c r="M93" i="1" s="1"/>
  <c r="C11" i="1"/>
  <c r="C22" i="1"/>
  <c r="C27" i="1" s="1"/>
  <c r="D11" i="1"/>
  <c r="D77" i="1" s="1"/>
  <c r="L71" i="1"/>
  <c r="C66" i="1"/>
  <c r="C88" i="1" s="1"/>
  <c r="D26" i="1"/>
  <c r="D92" i="1" s="1"/>
  <c r="J27" i="1"/>
  <c r="J93" i="1" s="1"/>
  <c r="G44" i="1"/>
  <c r="C16" i="1"/>
  <c r="D66" i="1"/>
  <c r="D22" i="1"/>
  <c r="F81" i="1"/>
  <c r="F71" i="1"/>
  <c r="F27" i="1"/>
  <c r="D75" i="1"/>
  <c r="D74" i="1"/>
  <c r="G82" i="1" l="1"/>
  <c r="E27" i="1"/>
  <c r="C71" i="1"/>
  <c r="C93" i="1" s="1"/>
  <c r="L93" i="1"/>
  <c r="H93" i="1"/>
  <c r="C77" i="1"/>
  <c r="D16" i="1"/>
  <c r="D38" i="1"/>
  <c r="C38" i="1"/>
  <c r="C82" i="1" s="1"/>
  <c r="G49" i="1"/>
  <c r="G85" i="1"/>
  <c r="G88" i="1" s="1"/>
  <c r="G93" i="1" s="1"/>
  <c r="D27" i="1"/>
  <c r="D93" i="1" s="1"/>
  <c r="D88" i="1"/>
  <c r="D82" i="1" l="1"/>
</calcChain>
</file>

<file path=xl/sharedStrings.xml><?xml version="1.0" encoding="utf-8"?>
<sst xmlns="http://schemas.openxmlformats.org/spreadsheetml/2006/main" count="192" uniqueCount="57">
  <si>
    <t>Sor-szám</t>
  </si>
  <si>
    <t>Megnevezés</t>
  </si>
  <si>
    <t>1.</t>
  </si>
  <si>
    <t>Működési célú támogatások államháztartáson belülről</t>
  </si>
  <si>
    <t>2.</t>
  </si>
  <si>
    <t>Közhatalmi bevételek</t>
  </si>
  <si>
    <t>3.</t>
  </si>
  <si>
    <t>Működési bevételek</t>
  </si>
  <si>
    <t>4.</t>
  </si>
  <si>
    <t>Működési célú átvett pénzeszközök</t>
  </si>
  <si>
    <t>5.</t>
  </si>
  <si>
    <t>Működési költségvetés bevételei összesen (1+2+3+4)</t>
  </si>
  <si>
    <t>6.</t>
  </si>
  <si>
    <t>Felhalmozási célú támogatások államháztartáson belülről</t>
  </si>
  <si>
    <t>7.</t>
  </si>
  <si>
    <t xml:space="preserve">Felhalmozási bevételek </t>
  </si>
  <si>
    <t>8.</t>
  </si>
  <si>
    <t>Felhalmozási célú átvett pénzeszközök</t>
  </si>
  <si>
    <t>9.</t>
  </si>
  <si>
    <t>Felhalmozási költségvetés bevételei összesen (6+7+8)</t>
  </si>
  <si>
    <t>10.</t>
  </si>
  <si>
    <t>KÖLTSÉGVETÉSI BEVÉTELEK ÖSSZESEN (5+9)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</si>
  <si>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</si>
  <si>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</si>
  <si>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</si>
  <si>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</si>
  <si>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</si>
  <si>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</si>
  <si>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</si>
  <si>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</si>
  <si>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</si>
  <si>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Személyi juttatások</t>
  </si>
  <si>
    <t>20.</t>
  </si>
  <si>
    <t>Munkaadókat terhelő járulékok és szociális hozzájárulási adó</t>
  </si>
  <si>
    <t>21.</t>
  </si>
  <si>
    <t>Dologi kiadások</t>
  </si>
  <si>
    <t xml:space="preserve">Ellátottak pénzbeli juttatásai </t>
  </si>
  <si>
    <t>Egyéb működési célú kiadások</t>
  </si>
  <si>
    <t>Beruházások</t>
  </si>
  <si>
    <t>Felújítások</t>
  </si>
  <si>
    <t>Egyéb felhalmozási kiadások</t>
  </si>
  <si>
    <t>Szatymaz Községi Önkormányzata és intézményei  bevételei és költségvetési kiadásai előirányzat-csoportok, kiemelt előirányzatok, és kötelező feladatok, önként vállalt feladatok, állami (államigazgatási) feladatok szerinti bontásban</t>
  </si>
  <si>
    <t>Önkormányzat összesen</t>
  </si>
  <si>
    <t>Kötelező feladatok költségvetési bevételei és kiadásai</t>
  </si>
  <si>
    <t>Működési költségvetés kiadásai összesen (11+...+15)</t>
  </si>
  <si>
    <t>Felhalmozási költségvetés kiadásai összesen (17+18+19)</t>
  </si>
  <si>
    <t>KÖLTSÉGVETÉSI KIADÁSOK ÖSSZESEN (16+20)</t>
  </si>
  <si>
    <t>Önként vállalt feladatok költségvetési bevételei és kiadásai</t>
  </si>
  <si>
    <t>Állami (államigazgatási) feladatok költségvetési bevételei és kiadásai</t>
  </si>
  <si>
    <t>Ö S S Z E S E N</t>
  </si>
  <si>
    <t>Szatymazi Polgármesteri Hivatal</t>
  </si>
  <si>
    <t xml:space="preserve">Szatymaz Községi Önkormányzat </t>
  </si>
  <si>
    <t xml:space="preserve">Dankó Pista M űvelődési Ház és könyvtár </t>
  </si>
  <si>
    <t>04. számú melléklet Szatymaz Községi Önkormányzat Képviselő-testületének …/2026. (        ) önkormányzati rendeletéhez</t>
  </si>
  <si>
    <t>2026. évi eredeti előirányzat</t>
  </si>
  <si>
    <t>2026. évi módosított előirányzat 06.30.</t>
  </si>
  <si>
    <t>2026. 06.30.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</si>
</sst>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255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3" fontId="2" fillId="0" borderId="17" xfId="2" applyNumberFormat="1" applyFont="1" applyBorder="1" applyAlignment="1">
      <alignment vertical="center" wrapText="1"/>
    </xf>
    <xf numFmtId="3" fontId="2" fillId="0" borderId="9" xfId="2" applyNumberFormat="1" applyFont="1" applyBorder="1" applyAlignment="1">
      <alignment vertical="center" wrapText="1"/>
    </xf>
    <xf numFmtId="3" fontId="2" fillId="0" borderId="8" xfId="2" applyNumberFormat="1" applyFont="1" applyBorder="1" applyAlignment="1">
      <alignment vertical="center" wrapText="1"/>
    </xf>
    <xf numFmtId="3" fontId="2" fillId="0" borderId="10" xfId="2" applyNumberFormat="1" applyFont="1" applyBorder="1" applyAlignment="1">
      <alignment vertical="center" wrapText="1"/>
    </xf>
    <xf numFmtId="3" fontId="2" fillId="0" borderId="11" xfId="2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3" fontId="2" fillId="0" borderId="4" xfId="2" applyNumberFormat="1" applyFont="1" applyBorder="1" applyAlignment="1">
      <alignment vertical="center" wrapText="1"/>
    </xf>
    <xf numFmtId="3" fontId="2" fillId="0" borderId="5" xfId="2" applyNumberFormat="1" applyFont="1" applyBorder="1" applyAlignment="1">
      <alignment vertical="center" wrapText="1"/>
    </xf>
    <xf numFmtId="3" fontId="2" fillId="0" borderId="28" xfId="2" applyNumberFormat="1" applyFont="1" applyBorder="1" applyAlignment="1">
      <alignment vertical="center" wrapText="1"/>
    </xf>
    <xf numFmtId="3" fontId="2" fillId="0" borderId="6" xfId="2" applyNumberFormat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4" fillId="0" borderId="28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4" fillId="0" borderId="30" xfId="0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28" xfId="0" applyNumberFormat="1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4" fillId="0" borderId="28" xfId="0" applyNumberFormat="1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/>
    </xf>
    <xf numFmtId="3" fontId="2" fillId="0" borderId="22" xfId="2" applyNumberFormat="1" applyFont="1" applyBorder="1" applyAlignment="1">
      <alignment vertical="center" wrapText="1"/>
    </xf>
    <xf numFmtId="3" fontId="4" fillId="0" borderId="33" xfId="0" applyNumberFormat="1" applyFont="1" applyBorder="1" applyAlignment="1">
      <alignment horizontal="right" vertical="center" wrapText="1"/>
    </xf>
    <xf numFmtId="3" fontId="4" fillId="0" borderId="35" xfId="0" applyNumberFormat="1" applyFont="1" applyBorder="1" applyAlignment="1">
      <alignment horizontal="right" vertical="center" wrapText="1"/>
    </xf>
    <xf numFmtId="3" fontId="4" fillId="0" borderId="36" xfId="0" applyNumberFormat="1" applyFont="1" applyBorder="1" applyAlignment="1">
      <alignment horizontal="right" vertical="center" wrapText="1"/>
    </xf>
    <xf numFmtId="3" fontId="2" fillId="0" borderId="17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3" fontId="2" fillId="0" borderId="29" xfId="0" applyNumberFormat="1" applyFon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2" fillId="0" borderId="27" xfId="0" applyNumberFormat="1" applyFont="1" applyBorder="1" applyAlignment="1">
      <alignment vertical="center" wrapText="1"/>
    </xf>
    <xf numFmtId="3" fontId="4" fillId="0" borderId="27" xfId="0" applyNumberFormat="1" applyFont="1" applyBorder="1" applyAlignment="1">
      <alignment vertical="center" wrapText="1"/>
    </xf>
    <xf numFmtId="0" fontId="5" fillId="0" borderId="43" xfId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4" fillId="0" borderId="28" xfId="0" applyFont="1" applyBorder="1" applyAlignment="1">
      <alignment horizontal="left" vertical="center" wrapText="1"/>
    </xf>
    <xf numFmtId="3" fontId="2" fillId="0" borderId="27" xfId="2" applyNumberFormat="1" applyFont="1" applyBorder="1" applyAlignment="1">
      <alignment vertical="center" wrapText="1"/>
    </xf>
    <xf numFmtId="0" fontId="2" fillId="0" borderId="27" xfId="0" applyFont="1" applyBorder="1" applyAlignment="1">
      <alignment horizontal="right" vertical="center" wrapText="1"/>
    </xf>
    <xf numFmtId="0" fontId="0" fillId="0" borderId="45" xfId="0" applyBorder="1"/>
    <xf numFmtId="3" fontId="2" fillId="0" borderId="33" xfId="0" applyNumberFormat="1" applyFont="1" applyBorder="1" applyAlignment="1">
      <alignment vertical="center" wrapText="1"/>
    </xf>
    <xf numFmtId="3" fontId="2" fillId="0" borderId="36" xfId="0" applyNumberFormat="1" applyFont="1" applyBorder="1" applyAlignment="1">
      <alignment vertical="center" wrapText="1"/>
    </xf>
    <xf numFmtId="3" fontId="4" fillId="0" borderId="41" xfId="0" applyNumberFormat="1" applyFont="1" applyBorder="1" applyAlignment="1">
      <alignment vertical="center" wrapText="1"/>
    </xf>
    <xf numFmtId="3" fontId="4" fillId="0" borderId="46" xfId="0" applyNumberFormat="1" applyFont="1" applyBorder="1" applyAlignment="1">
      <alignment vertical="center" wrapText="1"/>
    </xf>
    <xf numFmtId="3" fontId="4" fillId="0" borderId="47" xfId="0" applyNumberFormat="1" applyFont="1" applyBorder="1" applyAlignment="1">
      <alignment vertical="center" wrapText="1"/>
    </xf>
    <xf numFmtId="3" fontId="2" fillId="0" borderId="34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44" xfId="0" applyFont="1" applyBorder="1" applyAlignment="1">
      <alignment vertical="center" wrapText="1"/>
    </xf>
    <xf numFmtId="3" fontId="4" fillId="0" borderId="42" xfId="2" applyNumberFormat="1" applyFont="1" applyBorder="1" applyAlignment="1">
      <alignment horizontal="right" vertical="center" wrapText="1"/>
    </xf>
    <xf numFmtId="3" fontId="4" fillId="0" borderId="32" xfId="0" applyNumberFormat="1" applyFont="1" applyBorder="1" applyAlignment="1">
      <alignment vertical="center" wrapText="1"/>
    </xf>
    <xf numFmtId="3" fontId="4" fillId="0" borderId="49" xfId="0" applyNumberFormat="1" applyFont="1" applyBorder="1" applyAlignment="1">
      <alignment vertical="center" wrapText="1"/>
    </xf>
    <xf numFmtId="3" fontId="4" fillId="0" borderId="50" xfId="2" applyNumberFormat="1" applyFont="1" applyBorder="1" applyAlignment="1">
      <alignment horizontal="right" vertical="center" wrapText="1"/>
    </xf>
    <xf numFmtId="3" fontId="4" fillId="0" borderId="42" xfId="0" applyNumberFormat="1" applyFont="1" applyBorder="1" applyAlignment="1">
      <alignment vertical="center" wrapText="1"/>
    </xf>
    <xf numFmtId="0" fontId="0" fillId="0" borderId="21" xfId="0" applyBorder="1"/>
    <xf numFmtId="3" fontId="2" fillId="0" borderId="35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26" xfId="2" applyNumberFormat="1" applyFont="1" applyBorder="1" applyAlignment="1">
      <alignment vertical="center" wrapText="1"/>
    </xf>
    <xf numFmtId="3" fontId="8" fillId="0" borderId="4" xfId="0" applyNumberFormat="1" applyFont="1" applyBorder="1" applyAlignment="1">
      <alignment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0" fillId="0" borderId="3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30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 wrapText="1"/>
    </xf>
    <xf numFmtId="3" fontId="4" fillId="0" borderId="36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3" fontId="4" fillId="0" borderId="41" xfId="2" applyNumberFormat="1" applyFont="1" applyBorder="1" applyAlignment="1">
      <alignment horizontal="right" vertical="center" wrapText="1"/>
    </xf>
    <xf numFmtId="3" fontId="4" fillId="0" borderId="25" xfId="0" applyNumberFormat="1" applyFont="1" applyBorder="1" applyAlignment="1">
      <alignment vertical="center" wrapText="1"/>
    </xf>
    <xf numFmtId="3" fontId="4" fillId="0" borderId="50" xfId="2" applyNumberFormat="1" applyFont="1" applyBorder="1" applyAlignment="1">
      <alignment vertical="center" wrapText="1"/>
    </xf>
    <xf numFmtId="3" fontId="2" fillId="0" borderId="12" xfId="2" applyNumberFormat="1" applyFont="1" applyBorder="1" applyAlignment="1">
      <alignment vertical="center" wrapText="1"/>
    </xf>
    <xf numFmtId="3" fontId="4" fillId="0" borderId="53" xfId="2" applyNumberFormat="1" applyFont="1" applyBorder="1" applyAlignment="1">
      <alignment horizontal="right" vertical="center" wrapText="1"/>
    </xf>
    <xf numFmtId="3" fontId="4" fillId="0" borderId="30" xfId="0" applyNumberFormat="1" applyFont="1" applyBorder="1" applyAlignment="1">
      <alignment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3" fontId="4" fillId="0" borderId="41" xfId="0" applyNumberFormat="1" applyFont="1" applyBorder="1" applyAlignment="1">
      <alignment horizontal="right" vertical="center" wrapText="1"/>
    </xf>
    <xf numFmtId="3" fontId="4" fillId="0" borderId="42" xfId="0" applyNumberFormat="1" applyFont="1" applyBorder="1" applyAlignment="1">
      <alignment horizontal="right" vertical="center" wrapText="1"/>
    </xf>
    <xf numFmtId="3" fontId="4" fillId="0" borderId="43" xfId="0" applyNumberFormat="1" applyFont="1" applyBorder="1" applyAlignment="1">
      <alignment horizontal="right" vertical="center" wrapText="1"/>
    </xf>
    <xf numFmtId="3" fontId="4" fillId="0" borderId="53" xfId="0" applyNumberFormat="1" applyFont="1" applyBorder="1" applyAlignment="1">
      <alignment vertical="center" wrapText="1"/>
    </xf>
    <xf numFmtId="3" fontId="4" fillId="0" borderId="43" xfId="0" applyNumberFormat="1" applyFont="1" applyBorder="1" applyAlignment="1">
      <alignment vertical="center" wrapText="1"/>
    </xf>
    <xf numFmtId="3" fontId="4" fillId="0" borderId="16" xfId="0" applyNumberFormat="1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 wrapText="1"/>
    </xf>
    <xf numFmtId="3" fontId="4" fillId="0" borderId="51" xfId="0" applyNumberFormat="1" applyFont="1" applyBorder="1" applyAlignment="1">
      <alignment horizontal="right" vertical="center" wrapText="1"/>
    </xf>
    <xf numFmtId="3" fontId="4" fillId="0" borderId="55" xfId="0" applyNumberFormat="1" applyFont="1" applyBorder="1" applyAlignment="1">
      <alignment horizontal="right" vertical="center" wrapText="1"/>
    </xf>
    <xf numFmtId="0" fontId="4" fillId="0" borderId="24" xfId="0" applyFont="1" applyBorder="1" applyAlignment="1">
      <alignment vertical="center" wrapText="1"/>
    </xf>
    <xf numFmtId="0" fontId="4" fillId="0" borderId="58" xfId="0" applyFont="1" applyBorder="1" applyAlignment="1">
      <alignment horizontal="left" vertical="center" wrapText="1"/>
    </xf>
    <xf numFmtId="3" fontId="4" fillId="0" borderId="44" xfId="0" applyNumberFormat="1" applyFont="1" applyBorder="1" applyAlignment="1">
      <alignment horizontal="right" vertical="center" wrapText="1"/>
    </xf>
    <xf numFmtId="3" fontId="4" fillId="0" borderId="19" xfId="0" applyNumberFormat="1" applyFont="1" applyBorder="1" applyAlignment="1">
      <alignment horizontal="right" vertical="center" wrapText="1"/>
    </xf>
    <xf numFmtId="3" fontId="4" fillId="0" borderId="39" xfId="0" applyNumberFormat="1" applyFont="1" applyBorder="1" applyAlignment="1">
      <alignment horizontal="right" vertical="center" wrapText="1"/>
    </xf>
    <xf numFmtId="3" fontId="4" fillId="0" borderId="2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37" xfId="2" applyNumberFormat="1" applyFont="1" applyBorder="1" applyAlignment="1">
      <alignment vertical="center" wrapText="1"/>
    </xf>
    <xf numFmtId="3" fontId="2" fillId="0" borderId="52" xfId="2" applyNumberFormat="1" applyFont="1" applyBorder="1" applyAlignment="1">
      <alignment vertical="center" wrapText="1"/>
    </xf>
    <xf numFmtId="3" fontId="2" fillId="0" borderId="3" xfId="2" applyNumberFormat="1" applyFont="1" applyBorder="1" applyAlignment="1">
      <alignment vertical="center" wrapText="1"/>
    </xf>
    <xf numFmtId="3" fontId="9" fillId="0" borderId="8" xfId="2" applyNumberFormat="1" applyFont="1" applyBorder="1" applyAlignment="1">
      <alignment vertical="center" wrapText="1"/>
    </xf>
    <xf numFmtId="3" fontId="9" fillId="0" borderId="5" xfId="2" applyNumberFormat="1" applyFont="1" applyBorder="1" applyAlignment="1">
      <alignment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4" fillId="0" borderId="25" xfId="2" applyNumberFormat="1" applyFont="1" applyBorder="1" applyAlignment="1">
      <alignment horizontal="right" vertical="center" wrapText="1"/>
    </xf>
    <xf numFmtId="3" fontId="9" fillId="0" borderId="40" xfId="2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left" vertical="center" wrapText="1"/>
    </xf>
    <xf numFmtId="3" fontId="8" fillId="0" borderId="50" xfId="0" applyNumberFormat="1" applyFont="1" applyBorder="1" applyAlignment="1">
      <alignment horizontal="right" vertical="center" wrapText="1"/>
    </xf>
    <xf numFmtId="3" fontId="9" fillId="0" borderId="12" xfId="2" applyNumberFormat="1" applyFont="1" applyBorder="1" applyAlignment="1">
      <alignment vertical="center" wrapText="1"/>
    </xf>
    <xf numFmtId="3" fontId="2" fillId="0" borderId="48" xfId="2" applyNumberFormat="1" applyFont="1" applyBorder="1" applyAlignment="1">
      <alignment vertical="center" wrapText="1"/>
    </xf>
    <xf numFmtId="3" fontId="2" fillId="0" borderId="48" xfId="0" applyNumberFormat="1" applyFont="1" applyBorder="1" applyAlignment="1">
      <alignment horizontal="right" vertical="center" wrapText="1"/>
    </xf>
    <xf numFmtId="3" fontId="2" fillId="0" borderId="35" xfId="2" applyNumberFormat="1" applyFont="1" applyBorder="1" applyAlignment="1">
      <alignment vertical="center" wrapText="1"/>
    </xf>
    <xf numFmtId="3" fontId="4" fillId="0" borderId="32" xfId="0" applyNumberFormat="1" applyFont="1" applyBorder="1" applyAlignment="1">
      <alignment horizontal="right" vertical="center" wrapText="1"/>
    </xf>
    <xf numFmtId="3" fontId="9" fillId="0" borderId="34" xfId="0" applyNumberFormat="1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48" xfId="0" applyFont="1" applyBorder="1" applyAlignment="1">
      <alignment horizontal="right" vertical="center" wrapText="1"/>
    </xf>
    <xf numFmtId="0" fontId="0" fillId="0" borderId="30" xfId="0" applyBorder="1" applyAlignment="1">
      <alignment vertical="center" wrapText="1"/>
    </xf>
    <xf numFmtId="3" fontId="4" fillId="0" borderId="50" xfId="0" applyNumberFormat="1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 wrapText="1"/>
    </xf>
    <xf numFmtId="3" fontId="2" fillId="0" borderId="48" xfId="0" applyNumberFormat="1" applyFont="1" applyBorder="1" applyAlignment="1">
      <alignment vertical="center" wrapText="1"/>
    </xf>
    <xf numFmtId="3" fontId="4" fillId="0" borderId="59" xfId="0" applyNumberFormat="1" applyFont="1" applyBorder="1" applyAlignment="1">
      <alignment horizontal="right" vertical="center" wrapText="1"/>
    </xf>
    <xf numFmtId="3" fontId="4" fillId="0" borderId="53" xfId="0" applyNumberFormat="1" applyFont="1" applyBorder="1" applyAlignment="1">
      <alignment horizontal="right" vertical="center" wrapText="1"/>
    </xf>
    <xf numFmtId="3" fontId="4" fillId="0" borderId="5" xfId="2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3" fontId="2" fillId="0" borderId="0" xfId="2" applyNumberFormat="1" applyFont="1" applyBorder="1" applyAlignment="1">
      <alignment vertical="center" wrapText="1"/>
    </xf>
    <xf numFmtId="3" fontId="2" fillId="0" borderId="60" xfId="2" applyNumberFormat="1" applyFont="1" applyBorder="1" applyAlignment="1">
      <alignment vertical="center" wrapText="1"/>
    </xf>
    <xf numFmtId="3" fontId="4" fillId="0" borderId="39" xfId="2" applyNumberFormat="1" applyFont="1" applyBorder="1" applyAlignment="1">
      <alignment horizontal="right" vertical="center" wrapText="1"/>
    </xf>
    <xf numFmtId="3" fontId="2" fillId="0" borderId="16" xfId="2" applyNumberFormat="1" applyFont="1" applyBorder="1" applyAlignment="1">
      <alignment vertical="center" wrapText="1"/>
    </xf>
    <xf numFmtId="3" fontId="4" fillId="0" borderId="60" xfId="0" applyNumberFormat="1" applyFont="1" applyBorder="1" applyAlignment="1">
      <alignment horizontal="right" vertical="center" wrapText="1"/>
    </xf>
    <xf numFmtId="3" fontId="2" fillId="0" borderId="62" xfId="0" applyNumberFormat="1" applyFont="1" applyBorder="1" applyAlignment="1">
      <alignment vertical="center" wrapText="1"/>
    </xf>
    <xf numFmtId="3" fontId="9" fillId="0" borderId="38" xfId="2" applyNumberFormat="1" applyFont="1" applyBorder="1" applyAlignment="1">
      <alignment vertical="center" wrapText="1"/>
    </xf>
    <xf numFmtId="3" fontId="9" fillId="0" borderId="29" xfId="2" applyNumberFormat="1" applyFont="1" applyBorder="1" applyAlignment="1">
      <alignment vertical="center" wrapText="1"/>
    </xf>
    <xf numFmtId="3" fontId="9" fillId="0" borderId="60" xfId="2" applyNumberFormat="1" applyFont="1" applyBorder="1" applyAlignment="1">
      <alignment vertical="center" wrapText="1"/>
    </xf>
    <xf numFmtId="3" fontId="2" fillId="0" borderId="63" xfId="0" applyNumberFormat="1" applyFont="1" applyBorder="1" applyAlignment="1">
      <alignment vertical="center" wrapText="1"/>
    </xf>
    <xf numFmtId="3" fontId="2" fillId="0" borderId="60" xfId="0" applyNumberFormat="1" applyFont="1" applyBorder="1" applyAlignment="1">
      <alignment vertical="center" wrapText="1"/>
    </xf>
    <xf numFmtId="3" fontId="4" fillId="0" borderId="23" xfId="2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3" fontId="4" fillId="0" borderId="62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vertical="center" wrapText="1"/>
    </xf>
    <xf numFmtId="3" fontId="4" fillId="0" borderId="62" xfId="0" applyNumberFormat="1" applyFont="1" applyBorder="1" applyAlignment="1">
      <alignment vertical="center" wrapText="1"/>
    </xf>
    <xf numFmtId="3" fontId="4" fillId="0" borderId="64" xfId="0" applyNumberFormat="1" applyFont="1" applyBorder="1" applyAlignment="1">
      <alignment horizontal="right" vertical="center" wrapText="1"/>
    </xf>
    <xf numFmtId="3" fontId="4" fillId="0" borderId="48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39" xfId="0" applyBorder="1"/>
    <xf numFmtId="0" fontId="5" fillId="0" borderId="24" xfId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3" fontId="2" fillId="0" borderId="15" xfId="2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4" fillId="0" borderId="24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right" vertical="center" wrapText="1"/>
    </xf>
    <xf numFmtId="3" fontId="4" fillId="0" borderId="54" xfId="0" applyNumberFormat="1" applyFont="1" applyBorder="1" applyAlignment="1">
      <alignment vertical="center" wrapText="1"/>
    </xf>
    <xf numFmtId="3" fontId="2" fillId="0" borderId="37" xfId="0" applyNumberFormat="1" applyFont="1" applyBorder="1" applyAlignment="1">
      <alignment vertical="center" wrapText="1"/>
    </xf>
    <xf numFmtId="3" fontId="4" fillId="0" borderId="67" xfId="0" applyNumberFormat="1" applyFont="1" applyBorder="1" applyAlignment="1">
      <alignment vertical="center" wrapText="1"/>
    </xf>
    <xf numFmtId="3" fontId="4" fillId="0" borderId="68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3" fontId="4" fillId="0" borderId="68" xfId="0" applyNumberFormat="1" applyFont="1" applyBorder="1" applyAlignment="1">
      <alignment horizontal="right" vertical="center" wrapText="1"/>
    </xf>
    <xf numFmtId="3" fontId="4" fillId="0" borderId="48" xfId="0" applyNumberFormat="1" applyFont="1" applyBorder="1" applyAlignment="1">
      <alignment horizontal="right" vertical="center" wrapText="1"/>
    </xf>
    <xf numFmtId="3" fontId="4" fillId="0" borderId="57" xfId="0" applyNumberFormat="1" applyFont="1" applyBorder="1" applyAlignment="1">
      <alignment horizontal="right" vertical="center" wrapText="1"/>
    </xf>
    <xf numFmtId="3" fontId="2" fillId="0" borderId="63" xfId="2" applyNumberFormat="1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69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vertical="center" wrapText="1"/>
    </xf>
    <xf numFmtId="3" fontId="4" fillId="0" borderId="54" xfId="0" applyNumberFormat="1" applyFont="1" applyBorder="1" applyAlignment="1">
      <alignment horizontal="right" vertical="center" wrapText="1"/>
    </xf>
    <xf numFmtId="3" fontId="4" fillId="0" borderId="35" xfId="0" applyNumberFormat="1" applyFont="1" applyBorder="1" applyAlignment="1">
      <alignment vertical="center" wrapText="1"/>
    </xf>
    <xf numFmtId="3" fontId="2" fillId="0" borderId="31" xfId="2" applyNumberFormat="1" applyFont="1" applyBorder="1" applyAlignment="1">
      <alignment vertical="center" wrapText="1"/>
    </xf>
    <xf numFmtId="3" fontId="2" fillId="0" borderId="7" xfId="2" applyNumberFormat="1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3" fontId="2" fillId="0" borderId="35" xfId="0" applyNumberFormat="1" applyFont="1" applyBorder="1" applyAlignment="1">
      <alignment horizontal="right" vertical="center" wrapText="1"/>
    </xf>
    <xf numFmtId="3" fontId="9" fillId="0" borderId="9" xfId="2" applyNumberFormat="1" applyFont="1" applyBorder="1" applyAlignment="1">
      <alignment vertical="center" wrapText="1"/>
    </xf>
    <xf numFmtId="3" fontId="9" fillId="0" borderId="4" xfId="2" applyNumberFormat="1" applyFont="1" applyBorder="1" applyAlignment="1">
      <alignment vertical="center" wrapText="1"/>
    </xf>
    <xf numFmtId="3" fontId="9" fillId="0" borderId="33" xfId="2" applyNumberFormat="1" applyFont="1" applyBorder="1" applyAlignment="1">
      <alignment vertical="center" wrapText="1"/>
    </xf>
    <xf numFmtId="3" fontId="8" fillId="0" borderId="42" xfId="0" applyNumberFormat="1" applyFont="1" applyBorder="1" applyAlignment="1">
      <alignment horizontal="right" vertical="center" wrapText="1"/>
    </xf>
    <xf numFmtId="3" fontId="9" fillId="0" borderId="10" xfId="2" applyNumberFormat="1" applyFont="1" applyBorder="1" applyAlignment="1">
      <alignment vertical="center" wrapText="1"/>
    </xf>
    <xf numFmtId="3" fontId="9" fillId="0" borderId="15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8" fillId="0" borderId="53" xfId="0" applyNumberFormat="1" applyFont="1" applyBorder="1" applyAlignment="1">
      <alignment horizontal="right" vertical="center" wrapText="1"/>
    </xf>
    <xf numFmtId="3" fontId="2" fillId="0" borderId="70" xfId="0" applyNumberFormat="1" applyFont="1" applyBorder="1" applyAlignment="1">
      <alignment vertical="center" wrapText="1"/>
    </xf>
    <xf numFmtId="0" fontId="2" fillId="0" borderId="14" xfId="0" applyFont="1" applyBorder="1" applyAlignment="1">
      <alignment horizontal="right" vertical="center" wrapText="1"/>
    </xf>
    <xf numFmtId="3" fontId="2" fillId="0" borderId="33" xfId="2" applyNumberFormat="1" applyFont="1" applyBorder="1" applyAlignment="1">
      <alignment vertical="center" wrapText="1"/>
    </xf>
    <xf numFmtId="0" fontId="2" fillId="0" borderId="17" xfId="0" applyFont="1" applyBorder="1" applyAlignment="1">
      <alignment horizontal="right" vertical="center" wrapText="1"/>
    </xf>
    <xf numFmtId="3" fontId="2" fillId="0" borderId="65" xfId="2" applyNumberFormat="1" applyFont="1" applyBorder="1" applyAlignment="1">
      <alignment vertical="center" wrapText="1"/>
    </xf>
    <xf numFmtId="3" fontId="2" fillId="0" borderId="32" xfId="2" applyNumberFormat="1" applyFont="1" applyBorder="1" applyAlignment="1">
      <alignment vertical="center" wrapText="1"/>
    </xf>
    <xf numFmtId="3" fontId="2" fillId="0" borderId="57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32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65" xfId="0" applyNumberFormat="1" applyFont="1" applyBorder="1" applyAlignment="1">
      <alignment vertical="center" wrapText="1"/>
    </xf>
    <xf numFmtId="3" fontId="2" fillId="0" borderId="32" xfId="0" applyNumberFormat="1" applyFont="1" applyBorder="1" applyAlignment="1">
      <alignment vertical="center" wrapText="1"/>
    </xf>
    <xf numFmtId="3" fontId="2" fillId="0" borderId="68" xfId="0" applyNumberFormat="1" applyFont="1" applyBorder="1" applyAlignment="1">
      <alignment vertical="center" wrapText="1"/>
    </xf>
    <xf numFmtId="3" fontId="4" fillId="0" borderId="15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4" fillId="0" borderId="61" xfId="2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8" fillId="0" borderId="27" xfId="0" applyNumberFormat="1" applyFont="1" applyBorder="1" applyAlignment="1">
      <alignment vertical="center" wrapText="1"/>
    </xf>
    <xf numFmtId="3" fontId="2" fillId="0" borderId="14" xfId="2" applyNumberFormat="1" applyFont="1" applyBorder="1" applyAlignment="1">
      <alignment vertical="center" wrapText="1"/>
    </xf>
    <xf numFmtId="3" fontId="2" fillId="0" borderId="2" xfId="2" applyNumberFormat="1" applyFont="1" applyBorder="1" applyAlignment="1">
      <alignment vertical="center" wrapText="1"/>
    </xf>
    <xf numFmtId="3" fontId="4" fillId="0" borderId="53" xfId="2" applyNumberFormat="1" applyFont="1" applyBorder="1" applyAlignment="1">
      <alignment vertical="center" wrapText="1"/>
    </xf>
    <xf numFmtId="3" fontId="2" fillId="0" borderId="51" xfId="2" applyNumberFormat="1" applyFont="1" applyBorder="1" applyAlignment="1">
      <alignment vertical="center" wrapText="1"/>
    </xf>
    <xf numFmtId="3" fontId="4" fillId="0" borderId="66" xfId="0" applyNumberFormat="1" applyFont="1" applyBorder="1" applyAlignment="1">
      <alignment horizontal="right" vertical="center" wrapText="1"/>
    </xf>
    <xf numFmtId="3" fontId="4" fillId="0" borderId="17" xfId="2" applyNumberFormat="1" applyFont="1" applyBorder="1" applyAlignment="1">
      <alignment vertical="center" wrapText="1"/>
    </xf>
    <xf numFmtId="0" fontId="6" fillId="0" borderId="4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5">
    <cellStyle name="Ezres 2" xfId="2" xr:uid="{00000000-0005-0000-0000-000000000000}"/>
    <cellStyle name="Normál" xfId="0" builtinId="0"/>
    <cellStyle name="Normál 2" xfId="3" xr:uid="{00000000-0005-0000-0000-000002000000}"/>
    <cellStyle name="Normál 3" xfId="1" xr:uid="{00000000-0005-0000-0000-000003000000}"/>
    <cellStyle name="Százalék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4"/>
  <sheetViews>
    <sheetView tabSelected="1" topLeftCell="A28" zoomScaleNormal="100" workbookViewId="0">
      <selection activeCell="H31" sqref="H31"/>
    </sheetView>
  </sheetViews>
  <sheetFormatPr defaultRowHeight="15" x14ac:dyDescent="0.25"/>
  <cols>
    <col min="1" max="1" width="5.5703125" customWidth="1"/>
    <col min="2" max="2" width="30.85546875" customWidth="1"/>
    <col min="3" max="3" width="17.28515625" customWidth="1"/>
    <col min="4" max="5" width="16.7109375" customWidth="1"/>
    <col min="6" max="6" width="16.42578125" customWidth="1"/>
    <col min="7" max="7" width="13.140625" customWidth="1"/>
    <col min="8" max="8" width="15.42578125" customWidth="1"/>
    <col min="9" max="9" width="14.85546875" customWidth="1"/>
    <col min="10" max="11" width="12.85546875" customWidth="1"/>
    <col min="12" max="12" width="14.85546875" customWidth="1"/>
    <col min="13" max="14" width="15.5703125" customWidth="1"/>
  </cols>
  <sheetData>
    <row r="1" spans="1:17" x14ac:dyDescent="0.25">
      <c r="A1" s="244" t="s">
        <v>53</v>
      </c>
      <c r="B1" s="244"/>
      <c r="C1" s="244"/>
      <c r="D1" s="244"/>
      <c r="E1" s="244"/>
      <c r="F1" s="244"/>
      <c r="G1" s="244"/>
      <c r="H1" s="153"/>
    </row>
    <row r="2" spans="1:17" ht="24.75" customHeight="1" x14ac:dyDescent="0.25">
      <c r="A2" s="247" t="s">
        <v>41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154"/>
      <c r="O2" s="2"/>
      <c r="P2" s="2"/>
      <c r="Q2" s="2"/>
    </row>
    <row r="3" spans="1:17" ht="15.75" thickBot="1" x14ac:dyDescent="0.3">
      <c r="A3" s="1"/>
      <c r="B3" s="1"/>
      <c r="C3" s="1"/>
      <c r="D3" s="1"/>
      <c r="E3" s="1"/>
      <c r="L3" s="175"/>
      <c r="M3" s="175"/>
      <c r="N3" s="175"/>
    </row>
    <row r="4" spans="1:17" ht="26.25" customHeight="1" thickBot="1" x14ac:dyDescent="0.3">
      <c r="A4" s="250" t="s">
        <v>0</v>
      </c>
      <c r="B4" s="252" t="s">
        <v>1</v>
      </c>
      <c r="C4" s="241" t="s">
        <v>42</v>
      </c>
      <c r="D4" s="254"/>
      <c r="E4" s="254"/>
      <c r="F4" s="241" t="s">
        <v>51</v>
      </c>
      <c r="G4" s="254"/>
      <c r="H4" s="243"/>
      <c r="I4" s="241" t="s">
        <v>50</v>
      </c>
      <c r="J4" s="242"/>
      <c r="K4" s="243"/>
      <c r="L4" s="241" t="s">
        <v>52</v>
      </c>
      <c r="M4" s="242"/>
      <c r="N4" s="243"/>
      <c r="O4" s="68"/>
    </row>
    <row r="5" spans="1:17" ht="45.75" thickBot="1" x14ac:dyDescent="0.3">
      <c r="A5" s="251"/>
      <c r="B5" s="253"/>
      <c r="C5" s="89" t="s">
        <v>54</v>
      </c>
      <c r="D5" s="57" t="s">
        <v>55</v>
      </c>
      <c r="E5" s="91" t="s">
        <v>56</v>
      </c>
      <c r="F5" s="91" t="s">
        <v>54</v>
      </c>
      <c r="G5" s="90" t="s">
        <v>55</v>
      </c>
      <c r="H5" s="91" t="s">
        <v>56</v>
      </c>
      <c r="I5" s="90" t="s">
        <v>54</v>
      </c>
      <c r="J5" s="89" t="s">
        <v>55</v>
      </c>
      <c r="K5" s="90" t="s">
        <v>56</v>
      </c>
      <c r="L5" s="90" t="s">
        <v>54</v>
      </c>
      <c r="M5" s="176" t="s">
        <v>55</v>
      </c>
      <c r="N5" s="91" t="s">
        <v>56</v>
      </c>
    </row>
    <row r="6" spans="1:17" ht="15.75" customHeight="1" thickBot="1" x14ac:dyDescent="0.3">
      <c r="A6" s="245" t="s">
        <v>43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177"/>
    </row>
    <row r="7" spans="1:17" ht="25.5" x14ac:dyDescent="0.25">
      <c r="A7" s="3" t="s">
        <v>2</v>
      </c>
      <c r="B7" s="126" t="s">
        <v>3</v>
      </c>
      <c r="C7" s="127">
        <f>F7+I7+L7</f>
        <v>309161609</v>
      </c>
      <c r="D7" s="6">
        <f>G7+J7+M7</f>
        <v>448853957</v>
      </c>
      <c r="E7" s="6">
        <f>H7+K7+N7</f>
        <v>303627526</v>
      </c>
      <c r="F7" s="130">
        <v>309161609</v>
      </c>
      <c r="G7" s="204">
        <v>443477013</v>
      </c>
      <c r="H7" s="161">
        <v>297649070</v>
      </c>
      <c r="I7" s="7"/>
      <c r="J7" s="6">
        <v>5376944</v>
      </c>
      <c r="K7" s="87">
        <v>5978456</v>
      </c>
      <c r="L7" s="87"/>
      <c r="M7" s="7"/>
      <c r="N7" s="8"/>
    </row>
    <row r="8" spans="1:17" x14ac:dyDescent="0.25">
      <c r="A8" s="10" t="s">
        <v>4</v>
      </c>
      <c r="B8" s="93" t="s">
        <v>5</v>
      </c>
      <c r="C8" s="127">
        <f t="shared" ref="C8:C10" si="0">F8+I8+L8</f>
        <v>378349000</v>
      </c>
      <c r="D8" s="5">
        <f t="shared" ref="D8:E10" si="1">G8+J8+M8</f>
        <v>378349000</v>
      </c>
      <c r="E8" s="5">
        <f t="shared" si="1"/>
        <v>210526850</v>
      </c>
      <c r="F8" s="131">
        <v>378349000</v>
      </c>
      <c r="G8" s="205">
        <v>378349000</v>
      </c>
      <c r="H8" s="162">
        <v>210526850</v>
      </c>
      <c r="I8" s="13"/>
      <c r="J8" s="12"/>
      <c r="K8" s="66"/>
      <c r="L8" s="66"/>
      <c r="M8" s="13"/>
      <c r="N8" s="14"/>
    </row>
    <row r="9" spans="1:17" x14ac:dyDescent="0.25">
      <c r="A9" s="10" t="s">
        <v>6</v>
      </c>
      <c r="B9" s="93" t="s">
        <v>7</v>
      </c>
      <c r="C9" s="127">
        <f t="shared" si="0"/>
        <v>42972610</v>
      </c>
      <c r="D9" s="5">
        <f t="shared" si="1"/>
        <v>98186650</v>
      </c>
      <c r="E9" s="5">
        <f t="shared" si="1"/>
        <v>113473048</v>
      </c>
      <c r="F9" s="131">
        <v>40184260</v>
      </c>
      <c r="G9" s="205">
        <v>95398300</v>
      </c>
      <c r="H9" s="162">
        <v>112540448</v>
      </c>
      <c r="I9" s="13">
        <v>494460</v>
      </c>
      <c r="J9" s="12">
        <v>494460</v>
      </c>
      <c r="K9" s="66">
        <v>9070</v>
      </c>
      <c r="L9" s="66">
        <v>2293890</v>
      </c>
      <c r="M9" s="13">
        <v>2293890</v>
      </c>
      <c r="N9" s="14">
        <v>923530</v>
      </c>
    </row>
    <row r="10" spans="1:17" ht="26.25" thickBot="1" x14ac:dyDescent="0.3">
      <c r="A10" s="10" t="s">
        <v>8</v>
      </c>
      <c r="B10" s="136" t="s">
        <v>9</v>
      </c>
      <c r="C10" s="106">
        <f t="shared" si="0"/>
        <v>0</v>
      </c>
      <c r="D10" s="234">
        <f t="shared" si="1"/>
        <v>0</v>
      </c>
      <c r="E10" s="155"/>
      <c r="F10" s="138"/>
      <c r="G10" s="206"/>
      <c r="H10" s="163"/>
      <c r="I10" s="106"/>
      <c r="J10" s="214"/>
      <c r="K10" s="139"/>
      <c r="L10" s="140"/>
      <c r="M10" s="219"/>
      <c r="N10" s="218"/>
    </row>
    <row r="11" spans="1:17" ht="26.25" thickBot="1" x14ac:dyDescent="0.3">
      <c r="A11" s="16" t="s">
        <v>10</v>
      </c>
      <c r="B11" s="117" t="s">
        <v>11</v>
      </c>
      <c r="C11" s="111">
        <f t="shared" ref="C11:E12" si="2">F11+I11+L11</f>
        <v>730483219</v>
      </c>
      <c r="D11" s="112">
        <f t="shared" si="2"/>
        <v>920012663</v>
      </c>
      <c r="E11" s="112">
        <f t="shared" si="2"/>
        <v>621648968</v>
      </c>
      <c r="F11" s="137">
        <f>SUM(F7:F10)</f>
        <v>727694869</v>
      </c>
      <c r="G11" s="207">
        <f>SUM(G7:G10)</f>
        <v>917224313</v>
      </c>
      <c r="H11" s="207">
        <f>SUM(H7:H10)</f>
        <v>620716368</v>
      </c>
      <c r="I11" s="195">
        <f>I9</f>
        <v>494460</v>
      </c>
      <c r="J11" s="112">
        <f>J9</f>
        <v>494460</v>
      </c>
      <c r="K11" s="112">
        <f>K9</f>
        <v>9070</v>
      </c>
      <c r="L11" s="122">
        <f>SUM(L7:L10)</f>
        <v>2293890</v>
      </c>
      <c r="M11" s="122">
        <f>SUM(M7:M10)</f>
        <v>2293890</v>
      </c>
      <c r="N11" s="122">
        <f>SUM(N7:N10)</f>
        <v>923530</v>
      </c>
    </row>
    <row r="12" spans="1:17" ht="25.5" x14ac:dyDescent="0.25">
      <c r="A12" s="10" t="s">
        <v>12</v>
      </c>
      <c r="B12" s="126" t="s">
        <v>13</v>
      </c>
      <c r="C12" s="128">
        <f t="shared" si="2"/>
        <v>0</v>
      </c>
      <c r="D12" s="6">
        <f t="shared" si="2"/>
        <v>45900454</v>
      </c>
      <c r="E12" s="6">
        <f t="shared" si="2"/>
        <v>45900454</v>
      </c>
      <c r="F12" s="134"/>
      <c r="G12" s="161">
        <v>45900454</v>
      </c>
      <c r="H12" s="208">
        <v>45900454</v>
      </c>
      <c r="I12" s="135"/>
      <c r="J12" s="215"/>
      <c r="K12" s="213"/>
      <c r="L12" s="127"/>
      <c r="M12" s="221"/>
      <c r="N12" s="239"/>
    </row>
    <row r="13" spans="1:17" x14ac:dyDescent="0.25">
      <c r="A13" s="10" t="s">
        <v>14</v>
      </c>
      <c r="B13" s="93" t="s">
        <v>15</v>
      </c>
      <c r="C13" s="15"/>
      <c r="D13" s="12">
        <f>G13+J13+M13</f>
        <v>22321260</v>
      </c>
      <c r="E13" s="12">
        <f>H13+K13+N13</f>
        <v>22321260</v>
      </c>
      <c r="F13" s="131"/>
      <c r="G13" s="205">
        <v>22321260</v>
      </c>
      <c r="H13" s="162">
        <v>22321260</v>
      </c>
      <c r="I13" s="201"/>
      <c r="J13" s="21"/>
      <c r="K13" s="67"/>
      <c r="L13" s="15"/>
      <c r="M13" s="24"/>
      <c r="N13" s="220"/>
    </row>
    <row r="14" spans="1:17" ht="26.25" thickBot="1" x14ac:dyDescent="0.3">
      <c r="A14" s="10" t="s">
        <v>16</v>
      </c>
      <c r="B14" s="136" t="s">
        <v>17</v>
      </c>
      <c r="C14" s="141">
        <f>F14+I14+L14</f>
        <v>0</v>
      </c>
      <c r="D14" s="232">
        <f>G14+J14+M14</f>
        <v>0</v>
      </c>
      <c r="E14" s="156"/>
      <c r="F14" s="143"/>
      <c r="G14" s="210"/>
      <c r="H14" s="209"/>
      <c r="I14" s="202"/>
      <c r="J14" s="144"/>
      <c r="K14" s="145"/>
      <c r="L14" s="203"/>
      <c r="M14" s="222"/>
      <c r="N14" s="240"/>
    </row>
    <row r="15" spans="1:17" ht="26.25" thickBot="1" x14ac:dyDescent="0.3">
      <c r="A15" s="16" t="s">
        <v>18</v>
      </c>
      <c r="B15" s="98" t="s">
        <v>19</v>
      </c>
      <c r="C15" s="123">
        <f>F15</f>
        <v>0</v>
      </c>
      <c r="D15" s="151">
        <f t="shared" ref="D15:E15" si="3">G15</f>
        <v>68221714</v>
      </c>
      <c r="E15" s="151">
        <f t="shared" si="3"/>
        <v>68221714</v>
      </c>
      <c r="F15" s="132">
        <f>SUM(F12:F14)</f>
        <v>0</v>
      </c>
      <c r="G15" s="211">
        <f>SUM(G12:G14)</f>
        <v>68221714</v>
      </c>
      <c r="H15" s="211">
        <f>SUM(H12:H14)</f>
        <v>68221714</v>
      </c>
      <c r="I15" s="111"/>
      <c r="J15" s="112"/>
      <c r="K15" s="125"/>
      <c r="L15" s="197"/>
      <c r="M15" s="112"/>
      <c r="N15" s="125"/>
    </row>
    <row r="16" spans="1:17" ht="26.25" thickBot="1" x14ac:dyDescent="0.3">
      <c r="A16" s="25" t="s">
        <v>20</v>
      </c>
      <c r="B16" s="110" t="s">
        <v>21</v>
      </c>
      <c r="C16" s="122">
        <f>SUM(C11+C15)</f>
        <v>730483219</v>
      </c>
      <c r="D16" s="235">
        <f>SUM(D11+D15)</f>
        <v>988234377</v>
      </c>
      <c r="E16" s="235">
        <f>SUM(E11+E15)</f>
        <v>689870682</v>
      </c>
      <c r="F16" s="132">
        <f>F11+F15</f>
        <v>727694869</v>
      </c>
      <c r="G16" s="207">
        <f>G11+G15</f>
        <v>985446027</v>
      </c>
      <c r="H16" s="207">
        <f>H11+H15</f>
        <v>688938082</v>
      </c>
      <c r="I16" s="123">
        <f>I7+I8+I11+I15</f>
        <v>494460</v>
      </c>
      <c r="J16" s="125">
        <f>J11</f>
        <v>494460</v>
      </c>
      <c r="K16" s="125">
        <f>K11</f>
        <v>9070</v>
      </c>
      <c r="L16" s="124">
        <f>L11+L12+L13+L14+L15</f>
        <v>2293890</v>
      </c>
      <c r="M16" s="197">
        <f>M11+M12+M13+M14+M15</f>
        <v>2293890</v>
      </c>
      <c r="N16" s="197">
        <f>N11+N12+N13+N14+N15</f>
        <v>923530</v>
      </c>
      <c r="O16" s="68"/>
    </row>
    <row r="17" spans="1:15" x14ac:dyDescent="0.25">
      <c r="A17" s="28" t="s">
        <v>22</v>
      </c>
      <c r="B17" s="95" t="s">
        <v>31</v>
      </c>
      <c r="C17" s="127">
        <f>F17+I17+L17</f>
        <v>315270340</v>
      </c>
      <c r="D17" s="6">
        <f>G17+J17+M17</f>
        <v>331013252</v>
      </c>
      <c r="E17" s="6">
        <f>H17+K17+N17</f>
        <v>169421443</v>
      </c>
      <c r="F17" s="30">
        <v>137041333</v>
      </c>
      <c r="G17" s="54">
        <v>143332158</v>
      </c>
      <c r="H17" s="164">
        <v>72649295</v>
      </c>
      <c r="I17" s="30">
        <v>146962304</v>
      </c>
      <c r="J17" s="164">
        <v>154310991</v>
      </c>
      <c r="K17" s="32">
        <v>81652428</v>
      </c>
      <c r="L17" s="30">
        <v>31266703</v>
      </c>
      <c r="M17" s="31">
        <v>33370103</v>
      </c>
      <c r="N17" s="32">
        <v>15119720</v>
      </c>
    </row>
    <row r="18" spans="1:15" ht="30" x14ac:dyDescent="0.25">
      <c r="A18" s="33" t="s">
        <v>23</v>
      </c>
      <c r="B18" s="96" t="s">
        <v>33</v>
      </c>
      <c r="C18" s="127">
        <f t="shared" ref="C18:C21" si="4">F18+I18+L18</f>
        <v>41657718</v>
      </c>
      <c r="D18" s="5">
        <f t="shared" ref="D18:E21" si="5">G18+J18+M18</f>
        <v>44346899</v>
      </c>
      <c r="E18" s="5">
        <f t="shared" si="5"/>
        <v>22608314</v>
      </c>
      <c r="F18" s="35">
        <v>17431463</v>
      </c>
      <c r="G18" s="36">
        <v>18301923</v>
      </c>
      <c r="H18" s="53">
        <v>9038114</v>
      </c>
      <c r="I18" s="35">
        <v>20053653</v>
      </c>
      <c r="J18" s="53">
        <v>21315174</v>
      </c>
      <c r="K18" s="38">
        <v>11602459</v>
      </c>
      <c r="L18" s="35">
        <v>4172602</v>
      </c>
      <c r="M18" s="36">
        <v>4729802</v>
      </c>
      <c r="N18" s="38">
        <v>1967741</v>
      </c>
    </row>
    <row r="19" spans="1:15" x14ac:dyDescent="0.25">
      <c r="A19" s="33" t="s">
        <v>24</v>
      </c>
      <c r="B19" s="96" t="s">
        <v>35</v>
      </c>
      <c r="C19" s="127">
        <f t="shared" si="4"/>
        <v>199805387</v>
      </c>
      <c r="D19" s="5">
        <f t="shared" si="5"/>
        <v>333033299</v>
      </c>
      <c r="E19" s="5">
        <f t="shared" si="5"/>
        <v>165035009</v>
      </c>
      <c r="F19" s="35">
        <v>155530883</v>
      </c>
      <c r="G19" s="53">
        <v>285554414</v>
      </c>
      <c r="H19" s="38">
        <v>150751938</v>
      </c>
      <c r="I19" s="37">
        <v>16718024</v>
      </c>
      <c r="J19" s="53">
        <v>19110294</v>
      </c>
      <c r="K19" s="38">
        <v>7922259</v>
      </c>
      <c r="L19" s="35">
        <v>27556480</v>
      </c>
      <c r="M19" s="36">
        <v>28368591</v>
      </c>
      <c r="N19" s="38">
        <v>6360812</v>
      </c>
    </row>
    <row r="20" spans="1:15" x14ac:dyDescent="0.25">
      <c r="A20" s="33" t="s">
        <v>25</v>
      </c>
      <c r="B20" s="96" t="s">
        <v>36</v>
      </c>
      <c r="C20" s="127">
        <f t="shared" si="4"/>
        <v>15575000</v>
      </c>
      <c r="D20" s="5">
        <f t="shared" si="5"/>
        <v>15575000</v>
      </c>
      <c r="E20" s="5">
        <f t="shared" si="5"/>
        <v>1908410</v>
      </c>
      <c r="F20" s="35">
        <v>15575000</v>
      </c>
      <c r="G20" s="55">
        <v>15575000</v>
      </c>
      <c r="H20" s="180">
        <v>1908410</v>
      </c>
      <c r="I20" s="53"/>
      <c r="J20" s="36"/>
      <c r="K20" s="53"/>
      <c r="L20" s="35"/>
      <c r="M20" s="36"/>
      <c r="N20" s="224"/>
    </row>
    <row r="21" spans="1:15" x14ac:dyDescent="0.25">
      <c r="A21" s="33" t="s">
        <v>26</v>
      </c>
      <c r="B21" s="97" t="s">
        <v>37</v>
      </c>
      <c r="C21" s="127">
        <f t="shared" si="4"/>
        <v>165948494</v>
      </c>
      <c r="D21" s="5">
        <f t="shared" si="5"/>
        <v>473555547</v>
      </c>
      <c r="E21" s="5">
        <f t="shared" si="5"/>
        <v>122050077</v>
      </c>
      <c r="F21" s="35">
        <v>165948494</v>
      </c>
      <c r="G21" s="36">
        <v>473555547</v>
      </c>
      <c r="H21" s="55">
        <v>122050077</v>
      </c>
      <c r="I21" s="53"/>
      <c r="J21" s="170"/>
      <c r="K21" s="38"/>
      <c r="L21" s="35"/>
      <c r="M21" s="36"/>
      <c r="N21" s="38"/>
    </row>
    <row r="22" spans="1:15" ht="25.5" x14ac:dyDescent="0.25">
      <c r="A22" s="40" t="s">
        <v>27</v>
      </c>
      <c r="B22" s="98" t="s">
        <v>44</v>
      </c>
      <c r="C22" s="152">
        <f>F22+I22+L22</f>
        <v>738256939</v>
      </c>
      <c r="D22" s="236">
        <f>G22+J22+M22</f>
        <v>911969583</v>
      </c>
      <c r="E22" s="236">
        <f>H22+K22+N22</f>
        <v>330271315</v>
      </c>
      <c r="F22" s="43">
        <f>F17+F18+F20+F21+F19</f>
        <v>491527173</v>
      </c>
      <c r="G22" s="42">
        <f>G17+G18+G20+G21</f>
        <v>650764628</v>
      </c>
      <c r="H22" s="42">
        <f>H17+H18+H20+H21</f>
        <v>205645896</v>
      </c>
      <c r="I22" s="179">
        <f t="shared" ref="I22:N22" si="6">SUM(I17:I21)</f>
        <v>183733981</v>
      </c>
      <c r="J22" s="88">
        <f t="shared" si="6"/>
        <v>194736459</v>
      </c>
      <c r="K22" s="88">
        <f t="shared" si="6"/>
        <v>101177146</v>
      </c>
      <c r="L22" s="43">
        <f t="shared" si="6"/>
        <v>62995785</v>
      </c>
      <c r="M22" s="42">
        <f t="shared" si="6"/>
        <v>66468496</v>
      </c>
      <c r="N22" s="42">
        <f t="shared" si="6"/>
        <v>23448273</v>
      </c>
    </row>
    <row r="23" spans="1:15" ht="15.75" customHeight="1" x14ac:dyDescent="0.25">
      <c r="A23" s="33" t="s">
        <v>28</v>
      </c>
      <c r="B23" s="96" t="s">
        <v>38</v>
      </c>
      <c r="C23" s="127">
        <f t="shared" ref="C23:C25" si="7">F23+I23+L23</f>
        <v>660536363</v>
      </c>
      <c r="D23" s="12">
        <f t="shared" ref="D23:E25" si="8">G23+J23+M23</f>
        <v>661013363</v>
      </c>
      <c r="E23" s="12">
        <f t="shared" si="8"/>
        <v>4951528</v>
      </c>
      <c r="F23" s="35">
        <v>658790363</v>
      </c>
      <c r="G23" s="36">
        <v>658917363</v>
      </c>
      <c r="H23" s="55">
        <v>3894448</v>
      </c>
      <c r="I23" s="53">
        <v>381000</v>
      </c>
      <c r="J23" s="36">
        <v>731000</v>
      </c>
      <c r="K23" s="53">
        <v>623330</v>
      </c>
      <c r="L23" s="35">
        <v>1365000</v>
      </c>
      <c r="M23" s="36">
        <v>1365000</v>
      </c>
      <c r="N23" s="70">
        <v>433750</v>
      </c>
    </row>
    <row r="24" spans="1:15" x14ac:dyDescent="0.25">
      <c r="A24" s="33" t="s">
        <v>29</v>
      </c>
      <c r="B24" s="96" t="s">
        <v>39</v>
      </c>
      <c r="C24" s="127">
        <f t="shared" si="7"/>
        <v>404177455</v>
      </c>
      <c r="D24" s="5">
        <f t="shared" si="8"/>
        <v>450077909</v>
      </c>
      <c r="E24" s="5">
        <f t="shared" si="8"/>
        <v>1395320</v>
      </c>
      <c r="F24" s="35">
        <v>404177455</v>
      </c>
      <c r="G24" s="36">
        <v>450077909</v>
      </c>
      <c r="H24" s="55">
        <v>1395320</v>
      </c>
      <c r="I24" s="37"/>
      <c r="J24" s="36"/>
      <c r="K24" s="55"/>
      <c r="L24" s="53"/>
      <c r="M24" s="36"/>
      <c r="N24" s="38"/>
    </row>
    <row r="25" spans="1:15" ht="15.75" thickBot="1" x14ac:dyDescent="0.3">
      <c r="A25" s="33" t="s">
        <v>30</v>
      </c>
      <c r="B25" s="146" t="s">
        <v>40</v>
      </c>
      <c r="C25" s="127">
        <f t="shared" si="7"/>
        <v>0</v>
      </c>
      <c r="D25" s="128">
        <f t="shared" si="8"/>
        <v>0</v>
      </c>
      <c r="E25" s="129"/>
      <c r="F25" s="148"/>
      <c r="G25" s="165"/>
      <c r="H25" s="75"/>
      <c r="I25" s="85"/>
      <c r="J25" s="212"/>
      <c r="K25" s="75"/>
      <c r="L25" s="74"/>
      <c r="M25" s="86"/>
      <c r="N25" s="224"/>
    </row>
    <row r="26" spans="1:15" ht="26.25" thickBot="1" x14ac:dyDescent="0.3">
      <c r="A26" s="40" t="s">
        <v>32</v>
      </c>
      <c r="B26" s="117" t="s">
        <v>45</v>
      </c>
      <c r="C26" s="71">
        <f t="shared" ref="C26:E26" si="9">SUM(C23:C25)</f>
        <v>1064713818</v>
      </c>
      <c r="D26" s="184">
        <f t="shared" si="9"/>
        <v>1111091272</v>
      </c>
      <c r="E26" s="184">
        <f t="shared" si="9"/>
        <v>6346848</v>
      </c>
      <c r="F26" s="147">
        <f>SUM(F23:F25)</f>
        <v>1062967818</v>
      </c>
      <c r="G26" s="114">
        <f>SUM(G23:G25)</f>
        <v>1108995272</v>
      </c>
      <c r="H26" s="114">
        <f>SUM(H23:H25)</f>
        <v>5289768</v>
      </c>
      <c r="I26" s="71">
        <f>I23</f>
        <v>381000</v>
      </c>
      <c r="J26" s="83">
        <f>J23</f>
        <v>731000</v>
      </c>
      <c r="K26" s="83">
        <f>K23</f>
        <v>623330</v>
      </c>
      <c r="L26" s="184">
        <f>SUM(L23:L25)</f>
        <v>1365000</v>
      </c>
      <c r="M26" s="83">
        <f>SUM(M23:M25)</f>
        <v>1365000</v>
      </c>
      <c r="N26" s="83">
        <f>SUM(N23:N25)</f>
        <v>433750</v>
      </c>
      <c r="O26" s="68"/>
    </row>
    <row r="27" spans="1:15" ht="26.25" thickBot="1" x14ac:dyDescent="0.3">
      <c r="A27" s="46" t="s">
        <v>34</v>
      </c>
      <c r="B27" s="120" t="s">
        <v>46</v>
      </c>
      <c r="C27" s="103">
        <f>SUM(C22+C26)</f>
        <v>1802970757</v>
      </c>
      <c r="D27" s="157">
        <f>SUM(D22+D26)</f>
        <v>2023060855</v>
      </c>
      <c r="E27" s="157">
        <f>SUM(E22+E26)</f>
        <v>336618163</v>
      </c>
      <c r="F27" s="82">
        <f t="shared" ref="F27:N27" si="10">F22+F26</f>
        <v>1554494991</v>
      </c>
      <c r="G27" s="166">
        <f t="shared" si="10"/>
        <v>1759759900</v>
      </c>
      <c r="H27" s="166">
        <f t="shared" si="10"/>
        <v>210935664</v>
      </c>
      <c r="I27" s="103">
        <f t="shared" si="10"/>
        <v>184114981</v>
      </c>
      <c r="J27" s="79">
        <f t="shared" si="10"/>
        <v>195467459</v>
      </c>
      <c r="K27" s="79">
        <f>K22+K26</f>
        <v>101800476</v>
      </c>
      <c r="L27" s="166">
        <f t="shared" si="10"/>
        <v>64360785</v>
      </c>
      <c r="M27" s="79">
        <f t="shared" si="10"/>
        <v>67833496</v>
      </c>
      <c r="N27" s="79">
        <f t="shared" si="10"/>
        <v>23882023</v>
      </c>
      <c r="O27" s="68"/>
    </row>
    <row r="28" spans="1:15" ht="16.5" thickBot="1" x14ac:dyDescent="0.3">
      <c r="A28" s="245" t="s">
        <v>47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37"/>
      <c r="O28" s="68"/>
    </row>
    <row r="29" spans="1:15" ht="25.5" x14ac:dyDescent="0.25">
      <c r="A29" s="3" t="s">
        <v>2</v>
      </c>
      <c r="B29" s="92" t="s">
        <v>3</v>
      </c>
      <c r="C29" s="9">
        <f t="shared" ref="C29:D32" si="11">F29+I29+L29</f>
        <v>0</v>
      </c>
      <c r="D29" s="8">
        <f t="shared" si="11"/>
        <v>0</v>
      </c>
      <c r="E29" s="199"/>
      <c r="F29" s="9">
        <v>0</v>
      </c>
      <c r="G29" s="6">
        <v>0</v>
      </c>
      <c r="H29" s="8"/>
      <c r="I29" s="9">
        <v>0</v>
      </c>
      <c r="J29" s="6">
        <v>0</v>
      </c>
      <c r="K29" s="231"/>
      <c r="L29" s="9">
        <v>0</v>
      </c>
      <c r="M29" s="6">
        <v>0</v>
      </c>
      <c r="N29" s="216"/>
    </row>
    <row r="30" spans="1:15" x14ac:dyDescent="0.25">
      <c r="A30" s="10" t="s">
        <v>4</v>
      </c>
      <c r="B30" s="93" t="s">
        <v>5</v>
      </c>
      <c r="C30" s="15">
        <f t="shared" si="11"/>
        <v>0</v>
      </c>
      <c r="D30" s="14">
        <f t="shared" si="11"/>
        <v>0</v>
      </c>
      <c r="E30" s="200"/>
      <c r="F30" s="15">
        <v>0</v>
      </c>
      <c r="G30" s="12">
        <v>0</v>
      </c>
      <c r="H30" s="14"/>
      <c r="I30" s="15">
        <v>0</v>
      </c>
      <c r="J30" s="12">
        <v>0</v>
      </c>
      <c r="K30" s="66"/>
      <c r="L30" s="15">
        <v>0</v>
      </c>
      <c r="M30" s="158">
        <v>0</v>
      </c>
      <c r="N30" s="14"/>
    </row>
    <row r="31" spans="1:15" x14ac:dyDescent="0.25">
      <c r="A31" s="10" t="s">
        <v>6</v>
      </c>
      <c r="B31" s="93" t="s">
        <v>7</v>
      </c>
      <c r="C31" s="15">
        <f t="shared" si="11"/>
        <v>0</v>
      </c>
      <c r="D31" s="14">
        <f t="shared" si="11"/>
        <v>0</v>
      </c>
      <c r="E31" s="200"/>
      <c r="F31" s="15">
        <v>0</v>
      </c>
      <c r="G31" s="12">
        <v>0</v>
      </c>
      <c r="H31" s="14"/>
      <c r="I31" s="15">
        <v>0</v>
      </c>
      <c r="J31" s="12">
        <v>0</v>
      </c>
      <c r="K31" s="66"/>
      <c r="L31" s="15">
        <v>0</v>
      </c>
      <c r="M31" s="158">
        <v>0</v>
      </c>
      <c r="N31" s="14"/>
    </row>
    <row r="32" spans="1:15" ht="25.5" x14ac:dyDescent="0.25">
      <c r="A32" s="10" t="s">
        <v>8</v>
      </c>
      <c r="B32" s="93" t="s">
        <v>9</v>
      </c>
      <c r="C32" s="15">
        <f t="shared" si="11"/>
        <v>0</v>
      </c>
      <c r="D32" s="14">
        <f t="shared" si="11"/>
        <v>0</v>
      </c>
      <c r="E32" s="200"/>
      <c r="F32" s="15">
        <v>0</v>
      </c>
      <c r="G32" s="12">
        <v>0</v>
      </c>
      <c r="H32" s="14"/>
      <c r="I32" s="15">
        <v>0</v>
      </c>
      <c r="J32" s="12">
        <v>0</v>
      </c>
      <c r="K32" s="66"/>
      <c r="L32" s="15">
        <v>0</v>
      </c>
      <c r="M32" s="12">
        <v>0</v>
      </c>
      <c r="N32" s="217"/>
    </row>
    <row r="33" spans="1:14" ht="25.5" x14ac:dyDescent="0.25">
      <c r="A33" s="16" t="s">
        <v>10</v>
      </c>
      <c r="B33" s="61" t="s">
        <v>11</v>
      </c>
      <c r="C33" s="19">
        <f t="shared" ref="C33:D33" si="12">SUM(C29:C32)</f>
        <v>0</v>
      </c>
      <c r="D33" s="20">
        <f t="shared" si="12"/>
        <v>0</v>
      </c>
      <c r="E33" s="194"/>
      <c r="F33" s="19">
        <f t="shared" ref="F33:M33" si="13">SUM(F29:F32)</f>
        <v>0</v>
      </c>
      <c r="G33" s="18">
        <f t="shared" si="13"/>
        <v>0</v>
      </c>
      <c r="H33" s="20"/>
      <c r="I33" s="19">
        <f t="shared" si="13"/>
        <v>0</v>
      </c>
      <c r="J33" s="18">
        <f t="shared" si="13"/>
        <v>0</v>
      </c>
      <c r="K33" s="183"/>
      <c r="L33" s="19">
        <f t="shared" si="13"/>
        <v>0</v>
      </c>
      <c r="M33" s="18">
        <f t="shared" si="13"/>
        <v>0</v>
      </c>
      <c r="N33" s="190"/>
    </row>
    <row r="34" spans="1:14" ht="25.5" x14ac:dyDescent="0.25">
      <c r="A34" s="10" t="s">
        <v>12</v>
      </c>
      <c r="B34" s="93" t="s">
        <v>13</v>
      </c>
      <c r="C34" s="15">
        <f t="shared" ref="C34:D36" si="14">F34+I34+L34</f>
        <v>0</v>
      </c>
      <c r="D34" s="14">
        <f t="shared" si="14"/>
        <v>0</v>
      </c>
      <c r="E34" s="200"/>
      <c r="F34" s="15">
        <v>0</v>
      </c>
      <c r="G34" s="158">
        <v>0</v>
      </c>
      <c r="H34" s="14"/>
      <c r="I34" s="22">
        <v>0</v>
      </c>
      <c r="J34" s="21">
        <v>0</v>
      </c>
      <c r="K34" s="67"/>
      <c r="L34" s="22">
        <v>0</v>
      </c>
      <c r="M34" s="21">
        <v>0</v>
      </c>
      <c r="N34" s="67"/>
    </row>
    <row r="35" spans="1:14" x14ac:dyDescent="0.25">
      <c r="A35" s="10" t="s">
        <v>14</v>
      </c>
      <c r="B35" s="93" t="s">
        <v>15</v>
      </c>
      <c r="C35" s="15">
        <f t="shared" si="14"/>
        <v>0</v>
      </c>
      <c r="D35" s="14">
        <f t="shared" si="14"/>
        <v>0</v>
      </c>
      <c r="E35" s="200"/>
      <c r="F35" s="22">
        <v>0</v>
      </c>
      <c r="G35" s="167">
        <v>0</v>
      </c>
      <c r="H35" s="23"/>
      <c r="I35" s="22">
        <v>0</v>
      </c>
      <c r="J35" s="21">
        <v>0</v>
      </c>
      <c r="K35" s="67"/>
      <c r="L35" s="22">
        <v>0</v>
      </c>
      <c r="M35" s="23">
        <v>0</v>
      </c>
      <c r="N35" s="193"/>
    </row>
    <row r="36" spans="1:14" ht="25.5" x14ac:dyDescent="0.25">
      <c r="A36" s="10" t="s">
        <v>16</v>
      </c>
      <c r="B36" s="93" t="s">
        <v>17</v>
      </c>
      <c r="C36" s="15">
        <f t="shared" si="14"/>
        <v>0</v>
      </c>
      <c r="D36" s="14">
        <f t="shared" si="14"/>
        <v>0</v>
      </c>
      <c r="E36" s="200"/>
      <c r="F36" s="22">
        <v>0</v>
      </c>
      <c r="G36" s="167">
        <v>0</v>
      </c>
      <c r="H36" s="23"/>
      <c r="I36" s="22">
        <v>0</v>
      </c>
      <c r="J36" s="21">
        <v>0</v>
      </c>
      <c r="K36" s="67"/>
      <c r="L36" s="22">
        <v>0</v>
      </c>
      <c r="M36" s="21">
        <v>0</v>
      </c>
      <c r="N36" s="238"/>
    </row>
    <row r="37" spans="1:14" ht="26.25" thickBot="1" x14ac:dyDescent="0.3">
      <c r="A37" s="16" t="s">
        <v>18</v>
      </c>
      <c r="B37" s="94" t="s">
        <v>19</v>
      </c>
      <c r="C37" s="49">
        <f t="shared" ref="C37:M37" si="15">SUM(C34:C36)</f>
        <v>0</v>
      </c>
      <c r="D37" s="50">
        <f t="shared" si="15"/>
        <v>0</v>
      </c>
      <c r="E37" s="159"/>
      <c r="F37" s="26">
        <f t="shared" si="15"/>
        <v>0</v>
      </c>
      <c r="G37" s="229">
        <f t="shared" si="15"/>
        <v>0</v>
      </c>
      <c r="H37" s="27"/>
      <c r="I37" s="49">
        <f t="shared" si="15"/>
        <v>0</v>
      </c>
      <c r="J37" s="168">
        <f t="shared" si="15"/>
        <v>0</v>
      </c>
      <c r="K37" s="27"/>
      <c r="L37" s="49">
        <f t="shared" si="15"/>
        <v>0</v>
      </c>
      <c r="M37" s="229">
        <f t="shared" si="15"/>
        <v>0</v>
      </c>
      <c r="N37" s="182"/>
    </row>
    <row r="38" spans="1:14" ht="26.25" thickBot="1" x14ac:dyDescent="0.3">
      <c r="A38" s="25" t="s">
        <v>20</v>
      </c>
      <c r="B38" s="117" t="s">
        <v>21</v>
      </c>
      <c r="C38" s="111">
        <f t="shared" ref="C38:M38" si="16">C33+C37</f>
        <v>0</v>
      </c>
      <c r="D38" s="113">
        <f t="shared" si="16"/>
        <v>0</v>
      </c>
      <c r="E38" s="122"/>
      <c r="F38" s="150">
        <f t="shared" si="16"/>
        <v>0</v>
      </c>
      <c r="G38" s="119">
        <f t="shared" si="16"/>
        <v>0</v>
      </c>
      <c r="H38" s="181"/>
      <c r="I38" s="197">
        <f t="shared" si="16"/>
        <v>0</v>
      </c>
      <c r="J38" s="112">
        <f t="shared" si="16"/>
        <v>0</v>
      </c>
      <c r="K38" s="169"/>
      <c r="L38" s="111">
        <f t="shared" si="16"/>
        <v>0</v>
      </c>
      <c r="M38" s="112">
        <f t="shared" si="16"/>
        <v>0</v>
      </c>
      <c r="N38" s="142"/>
    </row>
    <row r="39" spans="1:14" x14ac:dyDescent="0.25">
      <c r="A39" s="28" t="s">
        <v>22</v>
      </c>
      <c r="B39" s="95" t="s">
        <v>31</v>
      </c>
      <c r="C39" s="9">
        <f t="shared" ref="C39:D41" si="17">F39+I39+L39</f>
        <v>0</v>
      </c>
      <c r="D39" s="8">
        <f t="shared" si="17"/>
        <v>0</v>
      </c>
      <c r="E39" s="8"/>
      <c r="F39" s="196"/>
      <c r="G39" s="31"/>
      <c r="H39" s="54"/>
      <c r="I39" s="196"/>
      <c r="J39" s="31"/>
      <c r="K39" s="54"/>
      <c r="L39" s="185">
        <v>0</v>
      </c>
      <c r="M39" s="31">
        <v>0</v>
      </c>
      <c r="N39" s="223"/>
    </row>
    <row r="40" spans="1:14" ht="30" x14ac:dyDescent="0.25">
      <c r="A40" s="33" t="s">
        <v>23</v>
      </c>
      <c r="B40" s="96" t="s">
        <v>33</v>
      </c>
      <c r="C40" s="13">
        <f t="shared" si="17"/>
        <v>0</v>
      </c>
      <c r="D40" s="14">
        <f t="shared" si="17"/>
        <v>0</v>
      </c>
      <c r="E40" s="14"/>
      <c r="F40" s="37"/>
      <c r="G40" s="36"/>
      <c r="H40" s="55"/>
      <c r="I40" s="37"/>
      <c r="J40" s="36"/>
      <c r="K40" s="55"/>
      <c r="L40" s="37">
        <v>0</v>
      </c>
      <c r="M40" s="36">
        <v>0</v>
      </c>
      <c r="N40" s="55"/>
    </row>
    <row r="41" spans="1:14" x14ac:dyDescent="0.25">
      <c r="A41" s="33" t="s">
        <v>24</v>
      </c>
      <c r="B41" s="96" t="s">
        <v>35</v>
      </c>
      <c r="C41" s="127">
        <f t="shared" si="17"/>
        <v>2139000</v>
      </c>
      <c r="D41" s="14">
        <f t="shared" si="17"/>
        <v>2139000</v>
      </c>
      <c r="E41" s="14">
        <f>H41+K41+N41</f>
        <v>1069500</v>
      </c>
      <c r="F41" s="55">
        <v>2139000</v>
      </c>
      <c r="G41" s="36">
        <v>2139000</v>
      </c>
      <c r="H41" s="55">
        <v>1069500</v>
      </c>
      <c r="I41" s="37"/>
      <c r="J41" s="36"/>
      <c r="K41" s="55"/>
      <c r="L41" s="37">
        <v>0</v>
      </c>
      <c r="M41" s="36">
        <v>0</v>
      </c>
      <c r="N41" s="224"/>
    </row>
    <row r="42" spans="1:14" x14ac:dyDescent="0.25">
      <c r="A42" s="33" t="s">
        <v>25</v>
      </c>
      <c r="B42" s="96" t="s">
        <v>36</v>
      </c>
      <c r="C42" s="15"/>
      <c r="D42" s="14"/>
      <c r="E42" s="139"/>
      <c r="F42" s="37"/>
      <c r="G42" s="36"/>
      <c r="H42" s="55"/>
      <c r="I42" s="37"/>
      <c r="J42" s="36"/>
      <c r="K42" s="55"/>
      <c r="L42" s="37">
        <v>0</v>
      </c>
      <c r="M42" s="36">
        <v>0</v>
      </c>
      <c r="N42" s="55"/>
    </row>
    <row r="43" spans="1:14" x14ac:dyDescent="0.25">
      <c r="A43" s="33" t="s">
        <v>26</v>
      </c>
      <c r="B43" s="97" t="s">
        <v>37</v>
      </c>
      <c r="C43" s="15"/>
      <c r="D43" s="47"/>
      <c r="E43" s="200"/>
      <c r="F43" s="37"/>
      <c r="G43" s="36"/>
      <c r="H43" s="55"/>
      <c r="I43" s="37"/>
      <c r="J43" s="36"/>
      <c r="K43" s="55"/>
      <c r="L43" s="37">
        <v>0</v>
      </c>
      <c r="M43" s="36">
        <v>0</v>
      </c>
      <c r="N43" s="55"/>
    </row>
    <row r="44" spans="1:14" ht="25.5" x14ac:dyDescent="0.25">
      <c r="A44" s="40" t="s">
        <v>27</v>
      </c>
      <c r="B44" s="98" t="s">
        <v>44</v>
      </c>
      <c r="C44" s="43">
        <f>SUM(C39:C43)</f>
        <v>2139000</v>
      </c>
      <c r="D44" s="45">
        <f>SUM(D39:D43)</f>
        <v>2139000</v>
      </c>
      <c r="E44" s="45">
        <f>SUM(E39:E43)</f>
        <v>1069500</v>
      </c>
      <c r="F44" s="44">
        <f>SUM(F38:F43)</f>
        <v>2139000</v>
      </c>
      <c r="G44" s="42">
        <f>SUM(G38:G43)</f>
        <v>2139000</v>
      </c>
      <c r="H44" s="42">
        <f>SUM(H38:H43)</f>
        <v>1069500</v>
      </c>
      <c r="I44" s="44"/>
      <c r="J44" s="88"/>
      <c r="K44" s="230"/>
      <c r="L44" s="44">
        <f t="shared" ref="L44:M44" si="18">SUM(L39:L43)</f>
        <v>0</v>
      </c>
      <c r="M44" s="42">
        <f t="shared" si="18"/>
        <v>0</v>
      </c>
      <c r="N44" s="56"/>
    </row>
    <row r="45" spans="1:14" x14ac:dyDescent="0.25">
      <c r="A45" s="33" t="s">
        <v>28</v>
      </c>
      <c r="B45" s="96" t="s">
        <v>38</v>
      </c>
      <c r="C45" s="15"/>
      <c r="D45" s="14"/>
      <c r="E45" s="14"/>
      <c r="F45" s="37"/>
      <c r="G45" s="170"/>
      <c r="H45" s="38"/>
      <c r="I45" s="37"/>
      <c r="J45" s="36"/>
      <c r="K45" s="55"/>
      <c r="L45" s="37">
        <v>0</v>
      </c>
      <c r="M45" s="36">
        <v>0</v>
      </c>
      <c r="N45" s="55"/>
    </row>
    <row r="46" spans="1:14" x14ac:dyDescent="0.25">
      <c r="A46" s="33" t="s">
        <v>29</v>
      </c>
      <c r="B46" s="96" t="s">
        <v>39</v>
      </c>
      <c r="C46" s="15"/>
      <c r="D46" s="14"/>
      <c r="E46" s="14"/>
      <c r="F46" s="37"/>
      <c r="G46" s="36"/>
      <c r="H46" s="55"/>
      <c r="I46" s="37"/>
      <c r="J46" s="36"/>
      <c r="K46" s="55"/>
      <c r="L46" s="37">
        <v>0</v>
      </c>
      <c r="M46" s="36">
        <v>0</v>
      </c>
      <c r="N46" s="224"/>
    </row>
    <row r="47" spans="1:14" x14ac:dyDescent="0.25">
      <c r="A47" s="33" t="s">
        <v>30</v>
      </c>
      <c r="B47" s="96" t="s">
        <v>40</v>
      </c>
      <c r="C47" s="15"/>
      <c r="D47" s="14"/>
      <c r="E47" s="14"/>
      <c r="F47" s="37"/>
      <c r="G47" s="170"/>
      <c r="H47" s="38"/>
      <c r="I47" s="37"/>
      <c r="J47" s="36"/>
      <c r="K47" s="55"/>
      <c r="L47" s="37">
        <v>0</v>
      </c>
      <c r="M47" s="36">
        <v>0</v>
      </c>
      <c r="N47" s="55"/>
    </row>
    <row r="48" spans="1:14" ht="26.25" thickBot="1" x14ac:dyDescent="0.3">
      <c r="A48" s="40" t="s">
        <v>32</v>
      </c>
      <c r="B48" s="98" t="s">
        <v>45</v>
      </c>
      <c r="C48" s="100"/>
      <c r="D48" s="101"/>
      <c r="E48" s="108"/>
      <c r="F48" s="187"/>
      <c r="G48" s="227"/>
      <c r="H48" s="226"/>
      <c r="I48" s="198"/>
      <c r="J48" s="171"/>
      <c r="K48" s="102"/>
      <c r="L48" s="198">
        <f t="shared" ref="L48:M48" si="19">SUM(L45:L47)</f>
        <v>0</v>
      </c>
      <c r="M48" s="227">
        <f t="shared" si="19"/>
        <v>0</v>
      </c>
      <c r="N48" s="80"/>
    </row>
    <row r="49" spans="1:15" ht="26.25" thickBot="1" x14ac:dyDescent="0.3">
      <c r="A49" s="46" t="s">
        <v>34</v>
      </c>
      <c r="B49" s="99" t="s">
        <v>46</v>
      </c>
      <c r="C49" s="71">
        <f>SUM(C44:C48)</f>
        <v>2139000</v>
      </c>
      <c r="D49" s="104">
        <f>SUM(D44:D48)</f>
        <v>2139000</v>
      </c>
      <c r="E49" s="104">
        <f>SUM(E44:E48)</f>
        <v>1069500</v>
      </c>
      <c r="F49" s="103">
        <f>SUM(F44+F48)</f>
        <v>2139000</v>
      </c>
      <c r="G49" s="107">
        <f>SUM(G44+G48)</f>
        <v>2139000</v>
      </c>
      <c r="H49" s="107">
        <f>SUM(H44+H48)</f>
        <v>1069500</v>
      </c>
      <c r="I49" s="103"/>
      <c r="J49" s="79"/>
      <c r="K49" s="166"/>
      <c r="L49" s="103">
        <f t="shared" ref="L49:M49" si="20">L44+L48</f>
        <v>0</v>
      </c>
      <c r="M49" s="79">
        <f t="shared" si="20"/>
        <v>0</v>
      </c>
      <c r="N49" s="133"/>
    </row>
    <row r="50" spans="1:15" ht="16.5" thickBot="1" x14ac:dyDescent="0.3">
      <c r="A50" s="248" t="s">
        <v>48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177"/>
      <c r="O50" s="68"/>
    </row>
    <row r="51" spans="1:15" ht="25.5" x14ac:dyDescent="0.25">
      <c r="A51" s="3" t="s">
        <v>2</v>
      </c>
      <c r="B51" s="92" t="s">
        <v>3</v>
      </c>
      <c r="C51" s="9">
        <f t="shared" ref="C51:D53" si="21">F51+I51+L51</f>
        <v>0</v>
      </c>
      <c r="D51" s="6">
        <f t="shared" si="21"/>
        <v>0</v>
      </c>
      <c r="E51" s="231"/>
      <c r="F51" s="188">
        <v>0</v>
      </c>
      <c r="G51" s="52">
        <v>0</v>
      </c>
      <c r="H51" s="213"/>
      <c r="I51" s="192"/>
      <c r="J51" s="52"/>
      <c r="K51" s="213"/>
      <c r="L51" s="188">
        <v>0</v>
      </c>
      <c r="M51" s="52">
        <v>0</v>
      </c>
      <c r="N51" s="213"/>
    </row>
    <row r="52" spans="1:15" x14ac:dyDescent="0.25">
      <c r="A52" s="10" t="s">
        <v>4</v>
      </c>
      <c r="B52" s="93" t="s">
        <v>5</v>
      </c>
      <c r="C52" s="15">
        <f t="shared" si="21"/>
        <v>0</v>
      </c>
      <c r="D52" s="12">
        <f t="shared" si="21"/>
        <v>0</v>
      </c>
      <c r="E52" s="66"/>
      <c r="F52" s="22">
        <v>0</v>
      </c>
      <c r="G52" s="21">
        <v>0</v>
      </c>
      <c r="H52" s="67"/>
      <c r="I52" s="22"/>
      <c r="J52" s="21"/>
      <c r="K52" s="67"/>
      <c r="L52" s="22">
        <v>0</v>
      </c>
      <c r="M52" s="21">
        <v>0</v>
      </c>
      <c r="N52" s="238"/>
    </row>
    <row r="53" spans="1:15" x14ac:dyDescent="0.25">
      <c r="A53" s="10" t="s">
        <v>6</v>
      </c>
      <c r="B53" s="93" t="s">
        <v>7</v>
      </c>
      <c r="C53" s="127">
        <f t="shared" si="21"/>
        <v>300000</v>
      </c>
      <c r="D53" s="128">
        <f t="shared" si="21"/>
        <v>300000</v>
      </c>
      <c r="E53" s="128">
        <f>H53+K53+N53</f>
        <v>200000</v>
      </c>
      <c r="F53" s="22">
        <v>0</v>
      </c>
      <c r="G53" s="21">
        <v>0</v>
      </c>
      <c r="H53" s="67"/>
      <c r="I53" s="66">
        <v>300000</v>
      </c>
      <c r="J53" s="12">
        <v>300000</v>
      </c>
      <c r="K53" s="66">
        <v>200000</v>
      </c>
      <c r="L53" s="22">
        <v>0</v>
      </c>
      <c r="M53" s="21">
        <v>0</v>
      </c>
      <c r="N53" s="145"/>
    </row>
    <row r="54" spans="1:15" ht="25.5" x14ac:dyDescent="0.25">
      <c r="A54" s="10" t="s">
        <v>8</v>
      </c>
      <c r="B54" s="93" t="s">
        <v>9</v>
      </c>
      <c r="C54" s="15"/>
      <c r="D54" s="12"/>
      <c r="E54" s="66"/>
      <c r="F54" s="22">
        <v>0</v>
      </c>
      <c r="G54" s="21">
        <v>0</v>
      </c>
      <c r="H54" s="67"/>
      <c r="I54" s="22"/>
      <c r="J54" s="21"/>
      <c r="K54" s="67"/>
      <c r="L54" s="22">
        <v>0</v>
      </c>
      <c r="M54" s="21">
        <v>0</v>
      </c>
      <c r="N54" s="145"/>
    </row>
    <row r="55" spans="1:15" ht="25.5" x14ac:dyDescent="0.25">
      <c r="A55" s="16" t="s">
        <v>10</v>
      </c>
      <c r="B55" s="61" t="s">
        <v>11</v>
      </c>
      <c r="C55" s="19">
        <f>SUM(C53:C54)</f>
        <v>300000</v>
      </c>
      <c r="D55" s="18">
        <f>SUM(D53:D54)</f>
        <v>300000</v>
      </c>
      <c r="E55" s="18">
        <f>SUM(E53:E54)</f>
        <v>200000</v>
      </c>
      <c r="F55" s="19">
        <f t="shared" ref="F55:M55" si="22">SUM(F51:F54)</f>
        <v>0</v>
      </c>
      <c r="G55" s="18">
        <f t="shared" si="22"/>
        <v>0</v>
      </c>
      <c r="H55" s="183"/>
      <c r="I55" s="183">
        <f t="shared" si="22"/>
        <v>300000</v>
      </c>
      <c r="J55" s="18">
        <f>J51+J52+J53+J54</f>
        <v>300000</v>
      </c>
      <c r="K55" s="18">
        <f>K51+K52+K53+K54</f>
        <v>200000</v>
      </c>
      <c r="L55" s="19">
        <f t="shared" si="22"/>
        <v>0</v>
      </c>
      <c r="M55" s="18">
        <f t="shared" si="22"/>
        <v>0</v>
      </c>
      <c r="N55" s="190"/>
    </row>
    <row r="56" spans="1:15" ht="25.5" x14ac:dyDescent="0.25">
      <c r="A56" s="10" t="s">
        <v>12</v>
      </c>
      <c r="B56" s="93" t="s">
        <v>13</v>
      </c>
      <c r="C56" s="15"/>
      <c r="D56" s="12"/>
      <c r="E56" s="66"/>
      <c r="F56" s="22">
        <v>0</v>
      </c>
      <c r="G56" s="21">
        <v>0</v>
      </c>
      <c r="H56" s="67"/>
      <c r="I56" s="22"/>
      <c r="J56" s="21"/>
      <c r="K56" s="67"/>
      <c r="L56" s="22">
        <v>0</v>
      </c>
      <c r="M56" s="21">
        <v>0</v>
      </c>
      <c r="N56" s="145"/>
    </row>
    <row r="57" spans="1:15" x14ac:dyDescent="0.25">
      <c r="A57" s="10" t="s">
        <v>14</v>
      </c>
      <c r="B57" s="93" t="s">
        <v>15</v>
      </c>
      <c r="C57" s="15"/>
      <c r="D57" s="12"/>
      <c r="E57" s="66"/>
      <c r="F57" s="22">
        <v>0</v>
      </c>
      <c r="G57" s="21">
        <v>0</v>
      </c>
      <c r="H57" s="67"/>
      <c r="I57" s="22"/>
      <c r="J57" s="21"/>
      <c r="K57" s="67"/>
      <c r="L57" s="22">
        <v>0</v>
      </c>
      <c r="M57" s="21">
        <v>0</v>
      </c>
      <c r="N57" s="67"/>
    </row>
    <row r="58" spans="1:15" ht="25.5" x14ac:dyDescent="0.25">
      <c r="A58" s="10" t="s">
        <v>16</v>
      </c>
      <c r="B58" s="93" t="s">
        <v>17</v>
      </c>
      <c r="C58" s="15"/>
      <c r="D58" s="12"/>
      <c r="E58" s="66"/>
      <c r="F58" s="22">
        <v>0</v>
      </c>
      <c r="G58" s="21">
        <v>0</v>
      </c>
      <c r="H58" s="67"/>
      <c r="I58" s="22"/>
      <c r="J58" s="21"/>
      <c r="K58" s="67"/>
      <c r="L58" s="22">
        <v>0</v>
      </c>
      <c r="M58" s="21">
        <v>0</v>
      </c>
      <c r="N58" s="67"/>
    </row>
    <row r="59" spans="1:15" ht="26.25" thickBot="1" x14ac:dyDescent="0.3">
      <c r="A59" s="16" t="s">
        <v>18</v>
      </c>
      <c r="B59" s="121" t="s">
        <v>19</v>
      </c>
      <c r="C59" s="48"/>
      <c r="D59" s="229"/>
      <c r="E59" s="190"/>
      <c r="F59" s="189">
        <f t="shared" ref="F59:M59" si="23">SUM(F56:F58)</f>
        <v>0</v>
      </c>
      <c r="G59" s="229">
        <f t="shared" si="23"/>
        <v>0</v>
      </c>
      <c r="H59" s="172"/>
      <c r="I59" s="26"/>
      <c r="J59" s="229"/>
      <c r="K59" s="190"/>
      <c r="L59" s="49">
        <f t="shared" si="23"/>
        <v>0</v>
      </c>
      <c r="M59" s="229">
        <f t="shared" si="23"/>
        <v>0</v>
      </c>
      <c r="N59" s="191"/>
    </row>
    <row r="60" spans="1:15" ht="26.25" thickBot="1" x14ac:dyDescent="0.3">
      <c r="A60" s="25" t="s">
        <v>20</v>
      </c>
      <c r="B60" s="110" t="s">
        <v>21</v>
      </c>
      <c r="C60" s="122">
        <f>SUM(C55)</f>
        <v>300000</v>
      </c>
      <c r="D60" s="111">
        <f>SUM(D55)</f>
        <v>300000</v>
      </c>
      <c r="E60" s="111">
        <f>SUM(E55)</f>
        <v>200000</v>
      </c>
      <c r="F60" s="150">
        <f t="shared" ref="F60:M60" si="24">F55+F59</f>
        <v>0</v>
      </c>
      <c r="G60" s="119">
        <f t="shared" si="24"/>
        <v>0</v>
      </c>
      <c r="H60" s="122"/>
      <c r="I60" s="111">
        <f>I55</f>
        <v>300000</v>
      </c>
      <c r="J60" s="112">
        <f>J55</f>
        <v>300000</v>
      </c>
      <c r="K60" s="112">
        <f>K55</f>
        <v>200000</v>
      </c>
      <c r="L60" s="197">
        <f t="shared" si="24"/>
        <v>0</v>
      </c>
      <c r="M60" s="118">
        <f t="shared" si="24"/>
        <v>0</v>
      </c>
      <c r="N60" s="191"/>
    </row>
    <row r="61" spans="1:15" x14ac:dyDescent="0.25">
      <c r="A61" s="58" t="s">
        <v>22</v>
      </c>
      <c r="B61" s="62" t="s">
        <v>31</v>
      </c>
      <c r="C61" s="127">
        <f t="shared" ref="C61:C65" si="25">F61+I61+L61</f>
        <v>6979800</v>
      </c>
      <c r="D61" s="128">
        <f>G61+J61+M61</f>
        <v>6979800</v>
      </c>
      <c r="E61" s="128">
        <f>H61+K61+N61</f>
        <v>3489900</v>
      </c>
      <c r="F61" s="185"/>
      <c r="G61" s="31"/>
      <c r="H61" s="54"/>
      <c r="I61" s="30">
        <v>6979800</v>
      </c>
      <c r="J61" s="31">
        <v>6979800</v>
      </c>
      <c r="K61" s="54">
        <v>3489900</v>
      </c>
      <c r="L61" s="196">
        <v>0</v>
      </c>
      <c r="M61" s="31">
        <v>0</v>
      </c>
      <c r="N61" s="54"/>
    </row>
    <row r="62" spans="1:15" ht="30" x14ac:dyDescent="0.25">
      <c r="A62" s="59" t="s">
        <v>23</v>
      </c>
      <c r="B62" s="63" t="s">
        <v>33</v>
      </c>
      <c r="C62" s="127">
        <f t="shared" si="25"/>
        <v>907374</v>
      </c>
      <c r="D62" s="128">
        <f t="shared" ref="D62:E65" si="26">G62+J62+M62</f>
        <v>907374</v>
      </c>
      <c r="E62" s="128">
        <f t="shared" si="26"/>
        <v>453687</v>
      </c>
      <c r="F62" s="37"/>
      <c r="G62" s="36"/>
      <c r="H62" s="55"/>
      <c r="I62" s="35">
        <v>907374</v>
      </c>
      <c r="J62" s="36">
        <v>907374</v>
      </c>
      <c r="K62" s="55">
        <v>453687</v>
      </c>
      <c r="L62" s="37">
        <v>0</v>
      </c>
      <c r="M62" s="36">
        <v>0</v>
      </c>
      <c r="N62" s="55"/>
    </row>
    <row r="63" spans="1:15" x14ac:dyDescent="0.25">
      <c r="A63" s="59" t="s">
        <v>24</v>
      </c>
      <c r="B63" s="63" t="s">
        <v>35</v>
      </c>
      <c r="C63" s="127">
        <f t="shared" si="25"/>
        <v>560000</v>
      </c>
      <c r="D63" s="128">
        <f t="shared" si="26"/>
        <v>560000</v>
      </c>
      <c r="E63" s="128">
        <f t="shared" si="26"/>
        <v>280000</v>
      </c>
      <c r="F63" s="55">
        <v>510000</v>
      </c>
      <c r="G63" s="36">
        <v>510000</v>
      </c>
      <c r="H63" s="55">
        <v>255000</v>
      </c>
      <c r="I63" s="35">
        <v>50000</v>
      </c>
      <c r="J63" s="36">
        <v>50000</v>
      </c>
      <c r="K63" s="55">
        <v>25000</v>
      </c>
      <c r="L63" s="37">
        <v>0</v>
      </c>
      <c r="M63" s="36">
        <v>0</v>
      </c>
      <c r="N63" s="224"/>
    </row>
    <row r="64" spans="1:15" x14ac:dyDescent="0.25">
      <c r="A64" s="59" t="s">
        <v>25</v>
      </c>
      <c r="B64" s="63" t="s">
        <v>36</v>
      </c>
      <c r="C64" s="127">
        <f t="shared" si="25"/>
        <v>0</v>
      </c>
      <c r="D64" s="128">
        <f t="shared" si="26"/>
        <v>0</v>
      </c>
      <c r="E64" s="47"/>
      <c r="F64" s="37"/>
      <c r="G64" s="36"/>
      <c r="H64" s="55"/>
      <c r="I64" s="35"/>
      <c r="J64" s="36"/>
      <c r="K64" s="55"/>
      <c r="L64" s="37">
        <v>0</v>
      </c>
      <c r="M64" s="36">
        <v>0</v>
      </c>
      <c r="N64" s="149"/>
    </row>
    <row r="65" spans="1:15" x14ac:dyDescent="0.25">
      <c r="A65" s="59" t="s">
        <v>26</v>
      </c>
      <c r="B65" s="64" t="s">
        <v>37</v>
      </c>
      <c r="C65" s="127">
        <f t="shared" si="25"/>
        <v>0</v>
      </c>
      <c r="D65" s="128">
        <f t="shared" si="26"/>
        <v>0</v>
      </c>
      <c r="E65" s="47"/>
      <c r="F65" s="37"/>
      <c r="G65" s="36"/>
      <c r="H65" s="55"/>
      <c r="I65" s="35"/>
      <c r="J65" s="36"/>
      <c r="K65" s="55"/>
      <c r="L65" s="37">
        <v>0</v>
      </c>
      <c r="M65" s="170">
        <v>0</v>
      </c>
      <c r="N65" s="38"/>
    </row>
    <row r="66" spans="1:15" ht="25.5" x14ac:dyDescent="0.25">
      <c r="A66" s="60" t="s">
        <v>27</v>
      </c>
      <c r="B66" s="65" t="s">
        <v>44</v>
      </c>
      <c r="C66" s="12">
        <f t="shared" ref="C66:C71" si="27">F66+I66+L66</f>
        <v>8447174</v>
      </c>
      <c r="D66" s="12">
        <f t="shared" ref="D66:E71" si="28">G66+J66+M66</f>
        <v>8447174</v>
      </c>
      <c r="E66" s="12">
        <f t="shared" si="28"/>
        <v>4223587</v>
      </c>
      <c r="F66" s="44">
        <f t="shared" ref="F66:M66" si="29">SUM(F61:F65)</f>
        <v>510000</v>
      </c>
      <c r="G66" s="42">
        <f t="shared" si="29"/>
        <v>510000</v>
      </c>
      <c r="H66" s="42">
        <f t="shared" si="29"/>
        <v>255000</v>
      </c>
      <c r="I66" s="43">
        <f>SUM(I61:I65)</f>
        <v>7937174</v>
      </c>
      <c r="J66" s="42">
        <f>SUM(J61:J65)</f>
        <v>7937174</v>
      </c>
      <c r="K66" s="42">
        <f>SUM(K61:K65)</f>
        <v>3968587</v>
      </c>
      <c r="L66" s="44">
        <f t="shared" si="29"/>
        <v>0</v>
      </c>
      <c r="M66" s="42">
        <f t="shared" si="29"/>
        <v>0</v>
      </c>
      <c r="N66" s="173"/>
    </row>
    <row r="67" spans="1:15" x14ac:dyDescent="0.25">
      <c r="A67" s="59" t="s">
        <v>28</v>
      </c>
      <c r="B67" s="63" t="s">
        <v>38</v>
      </c>
      <c r="C67" s="12">
        <f t="shared" si="27"/>
        <v>0</v>
      </c>
      <c r="D67" s="12">
        <f t="shared" si="28"/>
        <v>0</v>
      </c>
      <c r="E67" s="66"/>
      <c r="F67" s="37"/>
      <c r="G67" s="36"/>
      <c r="H67" s="55"/>
      <c r="I67" s="35"/>
      <c r="J67" s="36"/>
      <c r="K67" s="55"/>
      <c r="L67" s="37">
        <v>0</v>
      </c>
      <c r="M67" s="36">
        <v>0</v>
      </c>
      <c r="N67" s="149"/>
    </row>
    <row r="68" spans="1:15" x14ac:dyDescent="0.25">
      <c r="A68" s="33" t="s">
        <v>29</v>
      </c>
      <c r="B68" s="34" t="s">
        <v>39</v>
      </c>
      <c r="C68" s="12">
        <f t="shared" si="27"/>
        <v>0</v>
      </c>
      <c r="D68" s="12">
        <f t="shared" si="28"/>
        <v>0</v>
      </c>
      <c r="E68" s="66"/>
      <c r="F68" s="37"/>
      <c r="G68" s="36"/>
      <c r="H68" s="55"/>
      <c r="I68" s="35"/>
      <c r="J68" s="36"/>
      <c r="K68" s="55"/>
      <c r="L68" s="37">
        <v>0</v>
      </c>
      <c r="M68" s="36">
        <v>0</v>
      </c>
      <c r="N68" s="149"/>
    </row>
    <row r="69" spans="1:15" x14ac:dyDescent="0.25">
      <c r="A69" s="33" t="s">
        <v>30</v>
      </c>
      <c r="B69" s="34" t="s">
        <v>40</v>
      </c>
      <c r="C69" s="12">
        <f t="shared" si="27"/>
        <v>0</v>
      </c>
      <c r="D69" s="12">
        <f t="shared" si="28"/>
        <v>0</v>
      </c>
      <c r="E69" s="66"/>
      <c r="F69" s="37"/>
      <c r="G69" s="36"/>
      <c r="H69" s="55"/>
      <c r="I69" s="35"/>
      <c r="J69" s="36"/>
      <c r="K69" s="55"/>
      <c r="L69" s="37">
        <v>0</v>
      </c>
      <c r="M69" s="36">
        <v>0</v>
      </c>
      <c r="N69" s="149"/>
    </row>
    <row r="70" spans="1:15" ht="26.25" thickBot="1" x14ac:dyDescent="0.3">
      <c r="A70" s="40" t="s">
        <v>32</v>
      </c>
      <c r="B70" s="41" t="s">
        <v>45</v>
      </c>
      <c r="C70" s="106">
        <f t="shared" si="27"/>
        <v>0</v>
      </c>
      <c r="D70" s="232">
        <f t="shared" si="28"/>
        <v>0</v>
      </c>
      <c r="E70" s="178"/>
      <c r="F70" s="187"/>
      <c r="G70" s="227"/>
      <c r="H70" s="226"/>
      <c r="I70" s="100"/>
      <c r="J70" s="227"/>
      <c r="K70" s="226"/>
      <c r="L70" s="187">
        <f t="shared" ref="L70:M70" si="30">SUM(L67:L69)</f>
        <v>0</v>
      </c>
      <c r="M70" s="227">
        <f t="shared" si="30"/>
        <v>0</v>
      </c>
      <c r="N70" s="226"/>
    </row>
    <row r="71" spans="1:15" ht="26.25" thickBot="1" x14ac:dyDescent="0.3">
      <c r="A71" s="46" t="s">
        <v>34</v>
      </c>
      <c r="B71" s="78" t="s">
        <v>46</v>
      </c>
      <c r="C71" s="105">
        <f t="shared" si="27"/>
        <v>8447174</v>
      </c>
      <c r="D71" s="233">
        <f t="shared" si="28"/>
        <v>8447174</v>
      </c>
      <c r="E71" s="233">
        <f t="shared" si="28"/>
        <v>4223587</v>
      </c>
      <c r="F71" s="103">
        <f t="shared" ref="F71:M71" si="31">F66+F70</f>
        <v>510000</v>
      </c>
      <c r="G71" s="107">
        <f t="shared" si="31"/>
        <v>510000</v>
      </c>
      <c r="H71" s="107">
        <f t="shared" si="31"/>
        <v>255000</v>
      </c>
      <c r="I71" s="228">
        <f>I66+I70</f>
        <v>7937174</v>
      </c>
      <c r="J71" s="79">
        <f>J66+J70</f>
        <v>7937174</v>
      </c>
      <c r="K71" s="79">
        <f>K66+K70</f>
        <v>3968587</v>
      </c>
      <c r="L71" s="103">
        <f t="shared" si="31"/>
        <v>0</v>
      </c>
      <c r="M71" s="79">
        <f t="shared" si="31"/>
        <v>0</v>
      </c>
      <c r="N71" s="133"/>
    </row>
    <row r="72" spans="1:15" ht="16.5" thickBot="1" x14ac:dyDescent="0.3">
      <c r="A72" s="245" t="s">
        <v>49</v>
      </c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174"/>
      <c r="O72" s="68"/>
    </row>
    <row r="73" spans="1:15" ht="25.5" x14ac:dyDescent="0.25">
      <c r="A73" s="3" t="s">
        <v>2</v>
      </c>
      <c r="B73" s="4" t="s">
        <v>3</v>
      </c>
      <c r="C73" s="51">
        <f t="shared" ref="C73:M73" si="32">C7+C29+C51</f>
        <v>309161609</v>
      </c>
      <c r="D73" s="31">
        <f t="shared" si="32"/>
        <v>448853957</v>
      </c>
      <c r="E73" s="31">
        <f t="shared" si="32"/>
        <v>303627526</v>
      </c>
      <c r="F73" s="30">
        <f>F51+F29+F7</f>
        <v>309161609</v>
      </c>
      <c r="G73" s="31">
        <f>G51+G29+G7</f>
        <v>443477013</v>
      </c>
      <c r="H73" s="31">
        <f>H51+H29+H7</f>
        <v>297649070</v>
      </c>
      <c r="I73" s="185">
        <f t="shared" ref="I73:K92" si="33">I7+I29</f>
        <v>0</v>
      </c>
      <c r="J73" s="51">
        <f t="shared" si="33"/>
        <v>5376944</v>
      </c>
      <c r="K73" s="51">
        <f t="shared" si="33"/>
        <v>5978456</v>
      </c>
      <c r="L73" s="185">
        <f t="shared" si="32"/>
        <v>0</v>
      </c>
      <c r="M73" s="31">
        <f t="shared" si="32"/>
        <v>0</v>
      </c>
      <c r="N73" s="223"/>
    </row>
    <row r="74" spans="1:15" x14ac:dyDescent="0.25">
      <c r="A74" s="10" t="s">
        <v>4</v>
      </c>
      <c r="B74" s="11" t="s">
        <v>5</v>
      </c>
      <c r="C74" s="36">
        <f t="shared" ref="C74:M74" si="34">C8+C30+C52</f>
        <v>378349000</v>
      </c>
      <c r="D74" s="36">
        <f t="shared" si="34"/>
        <v>378349000</v>
      </c>
      <c r="E74" s="36">
        <f t="shared" si="34"/>
        <v>210526850</v>
      </c>
      <c r="F74" s="35">
        <f t="shared" ref="F74:H91" si="35">F52+F30+F8</f>
        <v>378349000</v>
      </c>
      <c r="G74" s="36">
        <f t="shared" si="35"/>
        <v>378349000</v>
      </c>
      <c r="H74" s="36">
        <f t="shared" si="35"/>
        <v>210526850</v>
      </c>
      <c r="I74" s="37">
        <f t="shared" si="33"/>
        <v>0</v>
      </c>
      <c r="J74" s="36">
        <f t="shared" si="33"/>
        <v>0</v>
      </c>
      <c r="K74" s="38"/>
      <c r="L74" s="22">
        <f t="shared" si="34"/>
        <v>0</v>
      </c>
      <c r="M74" s="21">
        <f t="shared" si="34"/>
        <v>0</v>
      </c>
      <c r="N74" s="145"/>
    </row>
    <row r="75" spans="1:15" x14ac:dyDescent="0.25">
      <c r="A75" s="10" t="s">
        <v>6</v>
      </c>
      <c r="B75" s="11" t="s">
        <v>7</v>
      </c>
      <c r="C75" s="36">
        <f t="shared" ref="C75:N75" si="36">C9+C31+C53</f>
        <v>43272610</v>
      </c>
      <c r="D75" s="36">
        <f t="shared" si="36"/>
        <v>98486650</v>
      </c>
      <c r="E75" s="36">
        <f t="shared" si="36"/>
        <v>113673048</v>
      </c>
      <c r="F75" s="35">
        <f t="shared" si="35"/>
        <v>40184260</v>
      </c>
      <c r="G75" s="36">
        <f t="shared" si="35"/>
        <v>95398300</v>
      </c>
      <c r="H75" s="36">
        <f t="shared" si="35"/>
        <v>112540448</v>
      </c>
      <c r="I75" s="37">
        <f>I9+I31+I53</f>
        <v>794460</v>
      </c>
      <c r="J75" s="36">
        <f>J9+J31+J53</f>
        <v>794460</v>
      </c>
      <c r="K75" s="36">
        <f>K9+K31+K53</f>
        <v>209070</v>
      </c>
      <c r="L75" s="37">
        <f t="shared" si="36"/>
        <v>2293890</v>
      </c>
      <c r="M75" s="36">
        <f t="shared" si="36"/>
        <v>2293890</v>
      </c>
      <c r="N75" s="36">
        <f t="shared" si="36"/>
        <v>923530</v>
      </c>
    </row>
    <row r="76" spans="1:15" ht="25.5" x14ac:dyDescent="0.25">
      <c r="A76" s="10" t="s">
        <v>8</v>
      </c>
      <c r="B76" s="11" t="s">
        <v>9</v>
      </c>
      <c r="C76" s="36">
        <f t="shared" ref="C76:M76" si="37">C10+C32+C54</f>
        <v>0</v>
      </c>
      <c r="D76" s="36">
        <f t="shared" si="37"/>
        <v>0</v>
      </c>
      <c r="E76" s="53"/>
      <c r="F76" s="35">
        <f t="shared" si="35"/>
        <v>0</v>
      </c>
      <c r="G76" s="36">
        <f t="shared" si="35"/>
        <v>0</v>
      </c>
      <c r="H76" s="55"/>
      <c r="I76" s="37">
        <f t="shared" si="33"/>
        <v>0</v>
      </c>
      <c r="J76" s="36">
        <f t="shared" si="33"/>
        <v>0</v>
      </c>
      <c r="K76" s="38"/>
      <c r="L76" s="37">
        <f t="shared" si="37"/>
        <v>0</v>
      </c>
      <c r="M76" s="36">
        <f t="shared" si="37"/>
        <v>0</v>
      </c>
      <c r="N76" s="149"/>
    </row>
    <row r="77" spans="1:15" ht="25.5" x14ac:dyDescent="0.25">
      <c r="A77" s="16" t="s">
        <v>10</v>
      </c>
      <c r="B77" s="17" t="s">
        <v>11</v>
      </c>
      <c r="C77" s="18">
        <f t="shared" ref="C77:N77" si="38">C11+C33+C55</f>
        <v>730783219</v>
      </c>
      <c r="D77" s="18">
        <f t="shared" si="38"/>
        <v>920312663</v>
      </c>
      <c r="E77" s="18">
        <f t="shared" si="38"/>
        <v>621848968</v>
      </c>
      <c r="F77" s="44">
        <f t="shared" si="35"/>
        <v>727694869</v>
      </c>
      <c r="G77" s="42">
        <f t="shared" si="35"/>
        <v>917224313</v>
      </c>
      <c r="H77" s="42">
        <f t="shared" si="35"/>
        <v>620716368</v>
      </c>
      <c r="I77" s="44">
        <f>I11+I33+I55</f>
        <v>794460</v>
      </c>
      <c r="J77" s="42">
        <f>J73+J74+J75+J76</f>
        <v>6171404</v>
      </c>
      <c r="K77" s="42">
        <f>K73+K74+K75+K76</f>
        <v>6187526</v>
      </c>
      <c r="L77" s="19">
        <f t="shared" si="38"/>
        <v>2293890</v>
      </c>
      <c r="M77" s="18">
        <f t="shared" si="38"/>
        <v>2293890</v>
      </c>
      <c r="N77" s="18">
        <f t="shared" si="38"/>
        <v>923530</v>
      </c>
    </row>
    <row r="78" spans="1:15" ht="25.5" x14ac:dyDescent="0.25">
      <c r="A78" s="10" t="s">
        <v>12</v>
      </c>
      <c r="B78" s="11" t="s">
        <v>13</v>
      </c>
      <c r="C78" s="36">
        <f t="shared" ref="C78:M78" si="39">C12+C34+C56</f>
        <v>0</v>
      </c>
      <c r="D78" s="36">
        <f t="shared" si="39"/>
        <v>45900454</v>
      </c>
      <c r="E78" s="36">
        <f t="shared" si="39"/>
        <v>45900454</v>
      </c>
      <c r="F78" s="37">
        <f t="shared" si="35"/>
        <v>0</v>
      </c>
      <c r="G78" s="36">
        <f t="shared" si="35"/>
        <v>45900454</v>
      </c>
      <c r="H78" s="36">
        <f t="shared" si="35"/>
        <v>45900454</v>
      </c>
      <c r="I78" s="37">
        <f t="shared" si="33"/>
        <v>0</v>
      </c>
      <c r="J78" s="36">
        <f t="shared" si="33"/>
        <v>0</v>
      </c>
      <c r="K78" s="38"/>
      <c r="L78" s="22">
        <f t="shared" si="39"/>
        <v>0</v>
      </c>
      <c r="M78" s="21">
        <f t="shared" si="39"/>
        <v>0</v>
      </c>
      <c r="N78" s="238"/>
    </row>
    <row r="79" spans="1:15" x14ac:dyDescent="0.25">
      <c r="A79" s="10" t="s">
        <v>14</v>
      </c>
      <c r="B79" s="11" t="s">
        <v>15</v>
      </c>
      <c r="C79" s="24">
        <f t="shared" ref="C79:M79" si="40">C13+C35+C57</f>
        <v>0</v>
      </c>
      <c r="D79" s="24">
        <f t="shared" si="40"/>
        <v>22321260</v>
      </c>
      <c r="E79" s="24">
        <f t="shared" si="40"/>
        <v>22321260</v>
      </c>
      <c r="F79" s="37">
        <f t="shared" si="35"/>
        <v>0</v>
      </c>
      <c r="G79" s="36">
        <f t="shared" si="35"/>
        <v>22321260</v>
      </c>
      <c r="H79" s="36">
        <f t="shared" si="35"/>
        <v>22321260</v>
      </c>
      <c r="I79" s="37">
        <f t="shared" si="33"/>
        <v>0</v>
      </c>
      <c r="J79" s="36">
        <f t="shared" si="33"/>
        <v>0</v>
      </c>
      <c r="K79" s="38"/>
      <c r="L79" s="22">
        <f t="shared" si="40"/>
        <v>0</v>
      </c>
      <c r="M79" s="21">
        <f t="shared" si="40"/>
        <v>0</v>
      </c>
      <c r="N79" s="67"/>
    </row>
    <row r="80" spans="1:15" ht="25.5" x14ac:dyDescent="0.25">
      <c r="A80" s="10" t="s">
        <v>16</v>
      </c>
      <c r="B80" s="11" t="s">
        <v>17</v>
      </c>
      <c r="C80" s="36">
        <f t="shared" ref="C80:M80" si="41">C14+C36+C58</f>
        <v>0</v>
      </c>
      <c r="D80" s="36">
        <f t="shared" si="41"/>
        <v>0</v>
      </c>
      <c r="E80" s="55"/>
      <c r="F80" s="37">
        <f t="shared" si="35"/>
        <v>0</v>
      </c>
      <c r="G80" s="36">
        <f t="shared" si="35"/>
        <v>0</v>
      </c>
      <c r="H80" s="55"/>
      <c r="I80" s="37">
        <f t="shared" si="33"/>
        <v>0</v>
      </c>
      <c r="J80" s="36">
        <f t="shared" si="33"/>
        <v>0</v>
      </c>
      <c r="K80" s="38"/>
      <c r="L80" s="22">
        <f t="shared" si="41"/>
        <v>0</v>
      </c>
      <c r="M80" s="21">
        <f t="shared" si="41"/>
        <v>0</v>
      </c>
      <c r="N80" s="238"/>
    </row>
    <row r="81" spans="1:14" ht="26.25" thickBot="1" x14ac:dyDescent="0.3">
      <c r="A81" s="16" t="s">
        <v>18</v>
      </c>
      <c r="B81" s="109" t="s">
        <v>19</v>
      </c>
      <c r="C81" s="48">
        <f t="shared" ref="C81:M81" si="42">C15+C37+C59</f>
        <v>0</v>
      </c>
      <c r="D81" s="229">
        <f t="shared" si="42"/>
        <v>68221714</v>
      </c>
      <c r="E81" s="229">
        <f t="shared" si="42"/>
        <v>68221714</v>
      </c>
      <c r="F81" s="85">
        <f t="shared" si="35"/>
        <v>0</v>
      </c>
      <c r="G81" s="227">
        <f t="shared" si="35"/>
        <v>68221714</v>
      </c>
      <c r="H81" s="227">
        <f t="shared" si="35"/>
        <v>68221714</v>
      </c>
      <c r="I81" s="85">
        <f t="shared" si="33"/>
        <v>0</v>
      </c>
      <c r="J81" s="69">
        <f t="shared" si="33"/>
        <v>0</v>
      </c>
      <c r="K81" s="75"/>
      <c r="L81" s="49">
        <f t="shared" si="42"/>
        <v>0</v>
      </c>
      <c r="M81" s="229">
        <f t="shared" si="42"/>
        <v>0</v>
      </c>
      <c r="N81" s="182"/>
    </row>
    <row r="82" spans="1:14" ht="26.25" thickBot="1" x14ac:dyDescent="0.3">
      <c r="A82" s="25" t="s">
        <v>20</v>
      </c>
      <c r="B82" s="110" t="s">
        <v>21</v>
      </c>
      <c r="C82" s="111">
        <f t="shared" ref="C82:N82" si="43">C16+C38+C60</f>
        <v>730783219</v>
      </c>
      <c r="D82" s="112">
        <f t="shared" si="43"/>
        <v>988534377</v>
      </c>
      <c r="E82" s="112">
        <f t="shared" si="43"/>
        <v>690070682</v>
      </c>
      <c r="F82" s="184">
        <f t="shared" si="35"/>
        <v>727694869</v>
      </c>
      <c r="G82" s="72">
        <f t="shared" si="35"/>
        <v>985446027</v>
      </c>
      <c r="H82" s="72">
        <f t="shared" si="35"/>
        <v>688938082</v>
      </c>
      <c r="I82" s="81">
        <f>I16+I38+I60</f>
        <v>794460</v>
      </c>
      <c r="J82" s="73">
        <f>J77+J81</f>
        <v>6171404</v>
      </c>
      <c r="K82" s="73">
        <f>K77+K81</f>
        <v>6187526</v>
      </c>
      <c r="L82" s="197">
        <f t="shared" si="43"/>
        <v>2293890</v>
      </c>
      <c r="M82" s="112">
        <f t="shared" si="43"/>
        <v>2293890</v>
      </c>
      <c r="N82" s="112">
        <f t="shared" si="43"/>
        <v>923530</v>
      </c>
    </row>
    <row r="83" spans="1:14" x14ac:dyDescent="0.25">
      <c r="A83" s="28" t="s">
        <v>22</v>
      </c>
      <c r="B83" s="29" t="s">
        <v>31</v>
      </c>
      <c r="C83" s="31">
        <f t="shared" ref="C83:N83" si="44">C17+C39+C61</f>
        <v>322250140</v>
      </c>
      <c r="D83" s="31">
        <f>D17+D39+D61</f>
        <v>337993052</v>
      </c>
      <c r="E83" s="31">
        <f>E17+E39+E61</f>
        <v>172911343</v>
      </c>
      <c r="F83" s="185">
        <f t="shared" si="35"/>
        <v>137041333</v>
      </c>
      <c r="G83" s="31">
        <f>G61+G39+G17</f>
        <v>143332158</v>
      </c>
      <c r="H83" s="31">
        <f>H61+H39+H17</f>
        <v>72649295</v>
      </c>
      <c r="I83" s="196">
        <f t="shared" ref="I83:K83" si="45">I17+I39+I61</f>
        <v>153942104</v>
      </c>
      <c r="J83" s="31">
        <f t="shared" si="45"/>
        <v>161290791</v>
      </c>
      <c r="K83" s="31">
        <f t="shared" si="45"/>
        <v>85142328</v>
      </c>
      <c r="L83" s="196">
        <f t="shared" si="44"/>
        <v>31266703</v>
      </c>
      <c r="M83" s="31">
        <f t="shared" si="44"/>
        <v>33370103</v>
      </c>
      <c r="N83" s="31">
        <f t="shared" si="44"/>
        <v>15119720</v>
      </c>
    </row>
    <row r="84" spans="1:14" ht="30" x14ac:dyDescent="0.25">
      <c r="A84" s="33" t="s">
        <v>23</v>
      </c>
      <c r="B84" s="34" t="s">
        <v>33</v>
      </c>
      <c r="C84" s="36">
        <f t="shared" ref="C84:N84" si="46">C18+C40+C62</f>
        <v>42565092</v>
      </c>
      <c r="D84" s="36">
        <f t="shared" si="46"/>
        <v>45254273</v>
      </c>
      <c r="E84" s="36">
        <f t="shared" si="46"/>
        <v>23062001</v>
      </c>
      <c r="F84" s="37">
        <f t="shared" si="35"/>
        <v>17431463</v>
      </c>
      <c r="G84" s="36">
        <f t="shared" si="35"/>
        <v>18301923</v>
      </c>
      <c r="H84" s="36">
        <f t="shared" si="35"/>
        <v>9038114</v>
      </c>
      <c r="I84" s="37">
        <f t="shared" ref="I84:K85" si="47">I18+I40+I62</f>
        <v>20961027</v>
      </c>
      <c r="J84" s="36">
        <f t="shared" si="47"/>
        <v>22222548</v>
      </c>
      <c r="K84" s="36">
        <f t="shared" si="47"/>
        <v>12056146</v>
      </c>
      <c r="L84" s="37">
        <f t="shared" si="46"/>
        <v>4172602</v>
      </c>
      <c r="M84" s="36">
        <f t="shared" si="46"/>
        <v>4729802</v>
      </c>
      <c r="N84" s="36">
        <f t="shared" si="46"/>
        <v>1967741</v>
      </c>
    </row>
    <row r="85" spans="1:14" x14ac:dyDescent="0.25">
      <c r="A85" s="33" t="s">
        <v>24</v>
      </c>
      <c r="B85" s="34" t="s">
        <v>35</v>
      </c>
      <c r="C85" s="36">
        <f t="shared" ref="C85:N85" si="48">C19+C41+C63</f>
        <v>202504387</v>
      </c>
      <c r="D85" s="36">
        <f t="shared" si="48"/>
        <v>335732299</v>
      </c>
      <c r="E85" s="36">
        <f t="shared" si="48"/>
        <v>166384509</v>
      </c>
      <c r="F85" s="37">
        <f t="shared" si="35"/>
        <v>158179883</v>
      </c>
      <c r="G85" s="36">
        <f>G19+G71+G44</f>
        <v>288203414</v>
      </c>
      <c r="H85" s="36">
        <f>H19+H71+H44</f>
        <v>152076438</v>
      </c>
      <c r="I85" s="37">
        <f t="shared" ref="I85" si="49">I19+I41+I63</f>
        <v>16768024</v>
      </c>
      <c r="J85" s="36">
        <f t="shared" si="47"/>
        <v>19160294</v>
      </c>
      <c r="K85" s="36">
        <f t="shared" si="47"/>
        <v>7947259</v>
      </c>
      <c r="L85" s="37">
        <f t="shared" si="48"/>
        <v>27556480</v>
      </c>
      <c r="M85" s="36">
        <f t="shared" si="48"/>
        <v>28368591</v>
      </c>
      <c r="N85" s="36">
        <f t="shared" si="48"/>
        <v>6360812</v>
      </c>
    </row>
    <row r="86" spans="1:14" x14ac:dyDescent="0.25">
      <c r="A86" s="33" t="s">
        <v>25</v>
      </c>
      <c r="B86" s="34" t="s">
        <v>36</v>
      </c>
      <c r="C86" s="36">
        <f t="shared" ref="C86:M86" si="50">C20+C42+C64</f>
        <v>15575000</v>
      </c>
      <c r="D86" s="36">
        <f t="shared" si="50"/>
        <v>15575000</v>
      </c>
      <c r="E86" s="36">
        <f t="shared" si="50"/>
        <v>1908410</v>
      </c>
      <c r="F86" s="37">
        <f t="shared" si="35"/>
        <v>15575000</v>
      </c>
      <c r="G86" s="36">
        <f t="shared" si="35"/>
        <v>15575000</v>
      </c>
      <c r="H86" s="36">
        <f t="shared" si="35"/>
        <v>1908410</v>
      </c>
      <c r="I86" s="37">
        <f t="shared" si="33"/>
        <v>0</v>
      </c>
      <c r="J86" s="36">
        <f t="shared" si="33"/>
        <v>0</v>
      </c>
      <c r="K86" s="38"/>
      <c r="L86" s="37">
        <f t="shared" si="50"/>
        <v>0</v>
      </c>
      <c r="M86" s="36">
        <f t="shared" si="50"/>
        <v>0</v>
      </c>
      <c r="N86" s="149"/>
    </row>
    <row r="87" spans="1:14" x14ac:dyDescent="0.25">
      <c r="A87" s="33" t="s">
        <v>26</v>
      </c>
      <c r="B87" s="39" t="s">
        <v>37</v>
      </c>
      <c r="C87" s="36">
        <f t="shared" ref="C87:M87" si="51">C21+C43+C65</f>
        <v>165948494</v>
      </c>
      <c r="D87" s="36">
        <f t="shared" si="51"/>
        <v>473555547</v>
      </c>
      <c r="E87" s="36">
        <f t="shared" si="51"/>
        <v>122050077</v>
      </c>
      <c r="F87" s="37">
        <f t="shared" si="35"/>
        <v>165948494</v>
      </c>
      <c r="G87" s="36">
        <f t="shared" si="35"/>
        <v>473555547</v>
      </c>
      <c r="H87" s="36">
        <f t="shared" si="35"/>
        <v>122050077</v>
      </c>
      <c r="I87" s="37">
        <f t="shared" si="33"/>
        <v>0</v>
      </c>
      <c r="J87" s="36">
        <f t="shared" si="33"/>
        <v>0</v>
      </c>
      <c r="K87" s="38"/>
      <c r="L87" s="37">
        <f t="shared" si="51"/>
        <v>0</v>
      </c>
      <c r="M87" s="36">
        <f t="shared" si="51"/>
        <v>0</v>
      </c>
      <c r="N87" s="55"/>
    </row>
    <row r="88" spans="1:14" ht="25.5" x14ac:dyDescent="0.25">
      <c r="A88" s="40" t="s">
        <v>27</v>
      </c>
      <c r="B88" s="41" t="s">
        <v>44</v>
      </c>
      <c r="C88" s="42">
        <f t="shared" ref="C88:N88" si="52">C22+C44+C66</f>
        <v>748843113</v>
      </c>
      <c r="D88" s="42">
        <f>D22+D44+D66</f>
        <v>922555757</v>
      </c>
      <c r="E88" s="42">
        <f>E22+E44+E66</f>
        <v>335564402</v>
      </c>
      <c r="F88" s="44">
        <f>F83+F84+F85+F86+F87</f>
        <v>494176173</v>
      </c>
      <c r="G88" s="42">
        <f>G83+G84+G85+G86+G87</f>
        <v>938968042</v>
      </c>
      <c r="H88" s="42">
        <f>H83+H84+H85+H86+H87</f>
        <v>357722334</v>
      </c>
      <c r="I88" s="44">
        <f t="shared" ref="I88:K89" si="53">I22+I44+I71</f>
        <v>191671155</v>
      </c>
      <c r="J88" s="42">
        <f t="shared" si="53"/>
        <v>202673633</v>
      </c>
      <c r="K88" s="42">
        <f t="shared" si="53"/>
        <v>105145733</v>
      </c>
      <c r="L88" s="44">
        <f t="shared" si="52"/>
        <v>62995785</v>
      </c>
      <c r="M88" s="116">
        <f t="shared" si="52"/>
        <v>66468496</v>
      </c>
      <c r="N88" s="116">
        <f t="shared" si="52"/>
        <v>23448273</v>
      </c>
    </row>
    <row r="89" spans="1:14" x14ac:dyDescent="0.25">
      <c r="A89" s="33" t="s">
        <v>28</v>
      </c>
      <c r="B89" s="34" t="s">
        <v>38</v>
      </c>
      <c r="C89" s="36">
        <v>0</v>
      </c>
      <c r="D89" s="36">
        <f>D23+D45+D67</f>
        <v>661013363</v>
      </c>
      <c r="E89" s="36">
        <f>E23+E45+E67</f>
        <v>4951528</v>
      </c>
      <c r="F89" s="37">
        <f t="shared" si="35"/>
        <v>658790363</v>
      </c>
      <c r="G89" s="36">
        <f t="shared" si="35"/>
        <v>658917363</v>
      </c>
      <c r="H89" s="36">
        <f t="shared" si="35"/>
        <v>3894448</v>
      </c>
      <c r="I89" s="37">
        <f>I23+I45</f>
        <v>381000</v>
      </c>
      <c r="J89" s="42">
        <f t="shared" si="53"/>
        <v>731000</v>
      </c>
      <c r="K89" s="42">
        <f t="shared" si="53"/>
        <v>623330</v>
      </c>
      <c r="L89" s="37">
        <f t="shared" ref="L89:N93" si="54">L23+L45+L67</f>
        <v>1365000</v>
      </c>
      <c r="M89" s="36">
        <f t="shared" si="54"/>
        <v>1365000</v>
      </c>
      <c r="N89" s="36">
        <f t="shared" si="54"/>
        <v>433750</v>
      </c>
    </row>
    <row r="90" spans="1:14" x14ac:dyDescent="0.25">
      <c r="A90" s="33" t="s">
        <v>29</v>
      </c>
      <c r="B90" s="34" t="s">
        <v>39</v>
      </c>
      <c r="C90" s="36">
        <f>C24+C46+C68</f>
        <v>404177455</v>
      </c>
      <c r="D90" s="36">
        <f t="shared" ref="D90:E90" si="55">D24+D46+D68</f>
        <v>450077909</v>
      </c>
      <c r="E90" s="36">
        <f t="shared" si="55"/>
        <v>1395320</v>
      </c>
      <c r="F90" s="37">
        <f t="shared" si="35"/>
        <v>404177455</v>
      </c>
      <c r="G90" s="36">
        <f t="shared" si="35"/>
        <v>450077909</v>
      </c>
      <c r="H90" s="36">
        <f t="shared" si="35"/>
        <v>1395320</v>
      </c>
      <c r="I90" s="37">
        <f t="shared" si="33"/>
        <v>0</v>
      </c>
      <c r="J90" s="36">
        <f t="shared" si="33"/>
        <v>0</v>
      </c>
      <c r="K90" s="38"/>
      <c r="L90" s="37">
        <f t="shared" si="54"/>
        <v>0</v>
      </c>
      <c r="M90" s="36">
        <f t="shared" si="54"/>
        <v>0</v>
      </c>
      <c r="N90" s="224"/>
    </row>
    <row r="91" spans="1:14" ht="15.75" thickBot="1" x14ac:dyDescent="0.3">
      <c r="A91" s="33" t="s">
        <v>30</v>
      </c>
      <c r="B91" s="76" t="s">
        <v>40</v>
      </c>
      <c r="C91" s="69">
        <f>C25+C47+C69</f>
        <v>0</v>
      </c>
      <c r="D91" s="212">
        <f t="shared" ref="D91" si="56">D25+D47+D69</f>
        <v>0</v>
      </c>
      <c r="E91" s="75"/>
      <c r="F91" s="85">
        <f>F25</f>
        <v>0</v>
      </c>
      <c r="G91" s="86">
        <f t="shared" si="35"/>
        <v>0</v>
      </c>
      <c r="H91" s="149"/>
      <c r="I91" s="85">
        <f t="shared" si="33"/>
        <v>0</v>
      </c>
      <c r="J91" s="69">
        <f t="shared" si="33"/>
        <v>0</v>
      </c>
      <c r="K91" s="75"/>
      <c r="L91" s="225">
        <f t="shared" si="54"/>
        <v>0</v>
      </c>
      <c r="M91" s="160">
        <f t="shared" si="54"/>
        <v>0</v>
      </c>
      <c r="N91" s="75"/>
    </row>
    <row r="92" spans="1:14" ht="26.25" thickBot="1" x14ac:dyDescent="0.3">
      <c r="A92" s="40" t="s">
        <v>32</v>
      </c>
      <c r="B92" s="77" t="s">
        <v>45</v>
      </c>
      <c r="C92" s="73">
        <f>C26+C48+C70</f>
        <v>1064713818</v>
      </c>
      <c r="D92" s="73">
        <f t="shared" ref="D92:E92" si="57">D26+D48+D70</f>
        <v>1111091272</v>
      </c>
      <c r="E92" s="73">
        <f t="shared" si="57"/>
        <v>6346848</v>
      </c>
      <c r="F92" s="186">
        <f>F89+F90+F91</f>
        <v>1062967818</v>
      </c>
      <c r="G92" s="73">
        <f>G89+G90+G91</f>
        <v>1108995272</v>
      </c>
      <c r="H92" s="73">
        <f>H89+H90+H91</f>
        <v>5289768</v>
      </c>
      <c r="I92" s="184">
        <f t="shared" si="33"/>
        <v>381000</v>
      </c>
      <c r="J92" s="115">
        <f t="shared" si="33"/>
        <v>731000</v>
      </c>
      <c r="K92" s="115">
        <f t="shared" si="33"/>
        <v>623330</v>
      </c>
      <c r="L92" s="71">
        <f t="shared" si="54"/>
        <v>1365000</v>
      </c>
      <c r="M92" s="73">
        <f t="shared" si="54"/>
        <v>1365000</v>
      </c>
      <c r="N92" s="73">
        <f t="shared" si="54"/>
        <v>433750</v>
      </c>
    </row>
    <row r="93" spans="1:14" ht="26.25" thickBot="1" x14ac:dyDescent="0.3">
      <c r="A93" s="46" t="s">
        <v>34</v>
      </c>
      <c r="B93" s="78" t="s">
        <v>46</v>
      </c>
      <c r="C93" s="79">
        <f>C27+C49+C71</f>
        <v>1813556931</v>
      </c>
      <c r="D93" s="79">
        <f t="shared" ref="D93:E93" si="58">D27+D49+D71</f>
        <v>2033647029</v>
      </c>
      <c r="E93" s="79">
        <f t="shared" si="58"/>
        <v>341911250</v>
      </c>
      <c r="F93" s="186">
        <f>F83+F84+F85+F86+F87+F89+F90+F91</f>
        <v>1557143991</v>
      </c>
      <c r="G93" s="83">
        <f>G88+G92</f>
        <v>2047963314</v>
      </c>
      <c r="H93" s="83">
        <f>H88+H92</f>
        <v>363012102</v>
      </c>
      <c r="I93" s="184">
        <f t="shared" ref="I93" si="59">I27+I49+I71</f>
        <v>192052155</v>
      </c>
      <c r="J93" s="115">
        <f>J27+J49+J71</f>
        <v>203404633</v>
      </c>
      <c r="K93" s="115">
        <f>K27+K49+K71</f>
        <v>105769063</v>
      </c>
      <c r="L93" s="103">
        <f>L92+L88</f>
        <v>64360785</v>
      </c>
      <c r="M93" s="79">
        <f t="shared" si="54"/>
        <v>67833496</v>
      </c>
      <c r="N93" s="79">
        <f t="shared" si="54"/>
        <v>23882023</v>
      </c>
    </row>
    <row r="94" spans="1:14" x14ac:dyDescent="0.25">
      <c r="F94" s="84"/>
      <c r="G94" s="84"/>
    </row>
  </sheetData>
  <mergeCells count="12">
    <mergeCell ref="L4:N4"/>
    <mergeCell ref="A1:G1"/>
    <mergeCell ref="A72:M72"/>
    <mergeCell ref="A2:M2"/>
    <mergeCell ref="A6:M6"/>
    <mergeCell ref="A28:M28"/>
    <mergeCell ref="A50:M50"/>
    <mergeCell ref="A4:A5"/>
    <mergeCell ref="B4:B5"/>
    <mergeCell ref="C4:E4"/>
    <mergeCell ref="F4:H4"/>
    <mergeCell ref="I4:K4"/>
  </mergeCells>
  <pageMargins left="0.23622047244094491" right="0.23622047244094491" top="0.74803149606299213" bottom="0.74803149606299213" header="0.31496062992125984" footer="0.31496062992125984"/>
  <pageSetup paperSize="8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PMH PMH</cp:lastModifiedBy>
  <cp:lastPrinted>2024-01-24T14:38:48Z</cp:lastPrinted>
  <dcterms:created xsi:type="dcterms:W3CDTF">2020-02-05T08:38:21Z</dcterms:created>
  <dcterms:modified xsi:type="dcterms:W3CDTF">2026-07-09T06:16:01Z</dcterms:modified>
</cp:coreProperties>
</file>